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siness Files\CPUC\DEER\2016Update\ARP\2015OctVersion\"/>
    </mc:Choice>
  </mc:AlternateContent>
  <bookViews>
    <workbookView xWindow="0" yWindow="0" windowWidth="21828" windowHeight="9216"/>
  </bookViews>
  <sheets>
    <sheet name="New ARP Scenarios" sheetId="2" r:id="rId1"/>
    <sheet name="Secondary Market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6" i="1" s="1"/>
  <c r="G3" i="1"/>
  <c r="G6" i="1" s="1"/>
  <c r="K6" i="1" l="1"/>
  <c r="F4" i="1" s="1"/>
  <c r="F6" i="1" s="1"/>
</calcChain>
</file>

<file path=xl/comments1.xml><?xml version="1.0" encoding="utf-8"?>
<comments xmlns="http://schemas.openxmlformats.org/spreadsheetml/2006/main">
  <authors>
    <author>James J. Hirsch</author>
  </authors>
  <commentList>
    <comment ref="F3" authorId="0" shapeId="0">
      <text>
        <r>
          <rPr>
            <b/>
            <sz val="9"/>
            <color indexed="81"/>
            <rFont val="Tahoma"/>
            <family val="2"/>
          </rPr>
          <t>CLASS 2012</t>
        </r>
      </text>
    </comment>
    <comment ref="K3" authorId="0" shapeId="0">
      <text>
        <r>
          <rPr>
            <b/>
            <sz val="9"/>
            <color indexed="81"/>
            <rFont val="Tahoma"/>
            <family val="2"/>
          </rPr>
          <t>based upon estimate of 115000000 households with refrigerators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>Statista 2015, forecast sales 2016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Statista 2015 sales past couple years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Note on "Discard+Acquire Fractions" that ~80% of non-part aquired units were less than 10 years old while 35% of discarded units were in this category … assume 2% discount for broken units in that group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Note on "Discard+Acquire Fractions" that ~75% of non-part aquired units were less than 10 years old while 35% of discarded units were in this category … assume 10% discount for broken units in that group
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http://www.referenceforbusiness.com/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<sst xmlns="http://schemas.openxmlformats.org/spreadsheetml/2006/main" count="217" uniqueCount="61">
  <si>
    <t xml:space="preserve"> Check for Reasonableness of 3-year used unit transfers</t>
  </si>
  <si>
    <t>Estmate of annual new refrigerator sales that are replacements</t>
  </si>
  <si>
    <t>Refrig</t>
  </si>
  <si>
    <t>Freezer</t>
  </si>
  <si>
    <t>Homes in California:</t>
  </si>
  <si>
    <t>% US households in CA</t>
  </si>
  <si>
    <t>Fraction replaced/added (15 yr EUL assumption):</t>
  </si>
  <si>
    <t>Annual refrigerator new sales in US</t>
  </si>
  <si>
    <t>Max amount of replaced/added that could be used:</t>
  </si>
  <si>
    <t>%new sales that are replacements</t>
  </si>
  <si>
    <t>Max number of acquired used units:</t>
  </si>
  <si>
    <t>CA annual replacement new sales</t>
  </si>
  <si>
    <t>&lt;- implies used unit sales are ~1/3 new unit sales</t>
  </si>
  <si>
    <t>Age Cohort</t>
  </si>
  <si>
    <t>Secondary Market Viability Factor</t>
  </si>
  <si>
    <t>Percent Collected by Age</t>
  </si>
  <si>
    <t>Transferred to New Owners</t>
  </si>
  <si>
    <t>Acquired from Secondary Market</t>
  </si>
  <si>
    <t>Potential Market Size</t>
  </si>
  <si>
    <t>Viable Units Pushed into Secondary Market</t>
  </si>
  <si>
    <t>Refrigerators Collected by Age Range</t>
  </si>
  <si>
    <t>Freezers Collected by Age Range</t>
  </si>
  <si>
    <t>SDGE</t>
  </si>
  <si>
    <t>SCE</t>
  </si>
  <si>
    <t>PGE</t>
  </si>
  <si>
    <t>All</t>
  </si>
  <si>
    <t>More than 30 years old</t>
  </si>
  <si>
    <t>20-29 years old</t>
  </si>
  <si>
    <t>15-19 years old</t>
  </si>
  <si>
    <t>10-14 years old</t>
  </si>
  <si>
    <t>5-9 years old</t>
  </si>
  <si>
    <t>Less than 5 years old</t>
  </si>
  <si>
    <t>lac</t>
  </si>
  <si>
    <t>Viable Units Pushed into Secondary Market w/o program</t>
  </si>
  <si>
    <t>Current scenario</t>
  </si>
  <si>
    <t>Raise 15+ by 25%</t>
  </si>
  <si>
    <t>Raise 15-20 to 100%</t>
  </si>
  <si>
    <t>NTG</t>
  </si>
  <si>
    <t>SDG&amp;E</t>
  </si>
  <si>
    <t>PG&amp;E</t>
  </si>
  <si>
    <t>DEER 2014</t>
  </si>
  <si>
    <t>Scenarios</t>
  </si>
  <si>
    <t>Viability Factor Alternatives</t>
  </si>
  <si>
    <t>Viability Factor Adjustment Alternatives</t>
  </si>
  <si>
    <t>DEER 2016 Proposal</t>
  </si>
  <si>
    <t>Alternative 1</t>
  </si>
  <si>
    <t>Alternative 2</t>
  </si>
  <si>
    <t>Alternative 3</t>
  </si>
  <si>
    <t>Alternative 4</t>
  </si>
  <si>
    <t>Alternative 5</t>
  </si>
  <si>
    <t>Alternative 6</t>
  </si>
  <si>
    <t>Initial DEER 2016 Proposal</t>
  </si>
  <si>
    <t>WO35 Values</t>
  </si>
  <si>
    <t>Corrected DEER2016 values and scenarios</t>
  </si>
  <si>
    <t>Ref</t>
  </si>
  <si>
    <t>Frz</t>
  </si>
  <si>
    <t>Savings Values Using Proposed Gross Savings Adjustments</t>
  </si>
  <si>
    <t>Gross kWh</t>
  </si>
  <si>
    <t>Net kWh</t>
  </si>
  <si>
    <t>Savings Values Removing Proposed Standard Practice Baseline</t>
  </si>
  <si>
    <t>Compare to initial scenario corrected DEER2016 (the values in the bolded outline box above)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</si>
</sst>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0" tint="-0.499984740745262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rgb="FF7F7F7F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auto="1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rgb="FF7F7F7F"/>
      </bottom>
      <diagonal/>
    </border>
    <border>
      <left/>
      <right style="medium">
        <color auto="1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rgb="FF7F7F7F"/>
      </top>
      <bottom style="thin">
        <color rgb="FF7F7F7F"/>
      </bottom>
      <diagonal/>
    </border>
    <border>
      <left/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thin">
        <color rgb="FF7F7F7F"/>
      </top>
      <bottom style="thin">
        <color indexed="64"/>
      </bottom>
      <diagonal/>
    </border>
    <border>
      <left/>
      <right style="medium">
        <color auto="1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ck">
        <color auto="1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 style="thick">
        <color auto="1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/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auto="1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ck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double">
        <color indexed="64"/>
      </top>
      <bottom/>
      <diagonal/>
    </border>
    <border>
      <left style="medium">
        <color auto="1"/>
      </left>
      <right/>
      <top style="double">
        <color indexed="64"/>
      </top>
      <bottom/>
      <diagonal/>
    </border>
    <border>
      <left/>
      <right style="medium">
        <color auto="1"/>
      </right>
      <top style="double">
        <color indexed="64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64" applyNumberFormat="0" applyFont="0" applyAlignment="0" applyProtection="0"/>
  </cellStyleXfs>
  <cellXfs count="28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9" fontId="4" fillId="0" borderId="0" xfId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right" vertical="center"/>
    </xf>
    <xf numFmtId="2" fontId="2" fillId="2" borderId="23" xfId="2" applyNumberForma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vertical="center"/>
    </xf>
    <xf numFmtId="0" fontId="4" fillId="0" borderId="29" xfId="0" applyFont="1" applyBorder="1" applyAlignment="1">
      <alignment horizontal="right" vertical="center"/>
    </xf>
    <xf numFmtId="2" fontId="2" fillId="2" borderId="30" xfId="2" applyNumberFormat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164" fontId="4" fillId="0" borderId="29" xfId="0" applyNumberFormat="1" applyFont="1" applyBorder="1" applyAlignment="1">
      <alignment vertical="center"/>
    </xf>
    <xf numFmtId="164" fontId="4" fillId="0" borderId="32" xfId="0" applyNumberFormat="1" applyFont="1" applyBorder="1" applyAlignment="1">
      <alignment vertical="center"/>
    </xf>
    <xf numFmtId="164" fontId="4" fillId="0" borderId="34" xfId="0" applyNumberFormat="1" applyFont="1" applyBorder="1" applyAlignment="1">
      <alignment vertical="center"/>
    </xf>
    <xf numFmtId="3" fontId="4" fillId="0" borderId="29" xfId="0" applyNumberFormat="1" applyFont="1" applyBorder="1" applyAlignment="1">
      <alignment vertical="center"/>
    </xf>
    <xf numFmtId="3" fontId="4" fillId="0" borderId="34" xfId="0" applyNumberFormat="1" applyFont="1" applyBorder="1" applyAlignment="1">
      <alignment vertical="center"/>
    </xf>
    <xf numFmtId="0" fontId="4" fillId="0" borderId="35" xfId="0" applyFont="1" applyBorder="1" applyAlignment="1">
      <alignment horizontal="right" vertical="center"/>
    </xf>
    <xf numFmtId="3" fontId="4" fillId="0" borderId="36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164" fontId="4" fillId="0" borderId="35" xfId="0" applyNumberFormat="1" applyFont="1" applyBorder="1" applyAlignment="1">
      <alignment vertical="center"/>
    </xf>
    <xf numFmtId="164" fontId="4" fillId="0" borderId="37" xfId="0" applyNumberFormat="1" applyFont="1" applyBorder="1" applyAlignment="1">
      <alignment vertical="center"/>
    </xf>
    <xf numFmtId="164" fontId="4" fillId="0" borderId="39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vertical="center"/>
    </xf>
    <xf numFmtId="0" fontId="5" fillId="0" borderId="40" xfId="0" applyFont="1" applyBorder="1" applyAlignment="1">
      <alignment horizontal="right" vertical="center"/>
    </xf>
    <xf numFmtId="2" fontId="2" fillId="0" borderId="41" xfId="2" applyNumberFormat="1" applyFill="1" applyBorder="1" applyAlignment="1">
      <alignment vertical="center"/>
    </xf>
    <xf numFmtId="3" fontId="5" fillId="0" borderId="42" xfId="0" applyNumberFormat="1" applyFont="1" applyBorder="1" applyAlignment="1">
      <alignment vertical="center"/>
    </xf>
    <xf numFmtId="3" fontId="5" fillId="0" borderId="37" xfId="0" applyNumberFormat="1" applyFont="1" applyBorder="1" applyAlignment="1">
      <alignment vertical="center"/>
    </xf>
    <xf numFmtId="3" fontId="5" fillId="0" borderId="38" xfId="0" applyNumberFormat="1" applyFont="1" applyBorder="1" applyAlignment="1">
      <alignment vertical="center"/>
    </xf>
    <xf numFmtId="3" fontId="5" fillId="0" borderId="36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4" fillId="0" borderId="46" xfId="0" applyNumberFormat="1" applyFont="1" applyBorder="1" applyAlignment="1">
      <alignment vertical="center"/>
    </xf>
    <xf numFmtId="164" fontId="4" fillId="0" borderId="47" xfId="0" applyNumberFormat="1" applyFont="1" applyBorder="1" applyAlignment="1">
      <alignment vertical="center"/>
    </xf>
    <xf numFmtId="164" fontId="4" fillId="0" borderId="48" xfId="0" applyNumberFormat="1" applyFont="1" applyBorder="1" applyAlignment="1">
      <alignment vertical="center"/>
    </xf>
    <xf numFmtId="164" fontId="4" fillId="0" borderId="49" xfId="0" applyNumberFormat="1" applyFont="1" applyBorder="1" applyAlignment="1">
      <alignment horizontal="center" vertical="center"/>
    </xf>
    <xf numFmtId="3" fontId="4" fillId="0" borderId="50" xfId="0" applyNumberFormat="1" applyFont="1" applyBorder="1" applyAlignment="1">
      <alignment vertical="center"/>
    </xf>
    <xf numFmtId="3" fontId="4" fillId="0" borderId="51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3" fontId="4" fillId="0" borderId="58" xfId="0" applyNumberFormat="1" applyFont="1" applyBorder="1" applyAlignment="1">
      <alignment vertical="center"/>
    </xf>
    <xf numFmtId="3" fontId="4" fillId="0" borderId="59" xfId="0" applyNumberFormat="1" applyFont="1" applyBorder="1" applyAlignment="1">
      <alignment vertical="center"/>
    </xf>
    <xf numFmtId="3" fontId="4" fillId="0" borderId="60" xfId="0" applyNumberFormat="1" applyFont="1" applyBorder="1" applyAlignment="1">
      <alignment vertical="center"/>
    </xf>
    <xf numFmtId="3" fontId="4" fillId="0" borderId="61" xfId="0" applyNumberFormat="1" applyFont="1" applyBorder="1" applyAlignment="1">
      <alignment vertical="center"/>
    </xf>
    <xf numFmtId="3" fontId="4" fillId="0" borderId="62" xfId="0" applyNumberFormat="1" applyFont="1" applyBorder="1" applyAlignment="1">
      <alignment vertical="center"/>
    </xf>
    <xf numFmtId="3" fontId="4" fillId="0" borderId="63" xfId="0" applyNumberFormat="1" applyFont="1" applyBorder="1" applyAlignment="1">
      <alignment vertical="center"/>
    </xf>
    <xf numFmtId="0" fontId="3" fillId="0" borderId="0" xfId="0" applyFont="1"/>
    <xf numFmtId="164" fontId="4" fillId="0" borderId="53" xfId="0" applyNumberFormat="1" applyFont="1" applyBorder="1" applyAlignment="1">
      <alignment horizontal="center" wrapText="1"/>
    </xf>
    <xf numFmtId="164" fontId="4" fillId="0" borderId="55" xfId="0" applyNumberFormat="1" applyFont="1" applyBorder="1" applyAlignment="1">
      <alignment horizontal="center" wrapText="1"/>
    </xf>
    <xf numFmtId="164" fontId="4" fillId="0" borderId="57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 wrapText="1"/>
    </xf>
    <xf numFmtId="164" fontId="4" fillId="0" borderId="16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164" fontId="4" fillId="0" borderId="21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4" fillId="0" borderId="43" xfId="0" applyNumberFormat="1" applyFont="1" applyBorder="1" applyAlignment="1">
      <alignment horizontal="center" wrapText="1"/>
    </xf>
    <xf numFmtId="164" fontId="4" fillId="0" borderId="44" xfId="0" applyNumberFormat="1" applyFont="1" applyBorder="1" applyAlignment="1">
      <alignment horizontal="center" wrapText="1"/>
    </xf>
    <xf numFmtId="164" fontId="4" fillId="0" borderId="45" xfId="0" applyNumberFormat="1" applyFont="1" applyBorder="1" applyAlignment="1">
      <alignment horizontal="center" wrapText="1"/>
    </xf>
    <xf numFmtId="164" fontId="4" fillId="0" borderId="52" xfId="0" applyNumberFormat="1" applyFont="1" applyBorder="1" applyAlignment="1">
      <alignment horizontal="center" wrapText="1"/>
    </xf>
    <xf numFmtId="164" fontId="4" fillId="0" borderId="54" xfId="0" applyNumberFormat="1" applyFont="1" applyBorder="1" applyAlignment="1">
      <alignment horizontal="center" wrapText="1"/>
    </xf>
    <xf numFmtId="164" fontId="4" fillId="0" borderId="56" xfId="0" applyNumberFormat="1" applyFont="1" applyBorder="1" applyAlignment="1">
      <alignment horizontal="center" wrapText="1"/>
    </xf>
    <xf numFmtId="0" fontId="5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2" fontId="2" fillId="2" borderId="67" xfId="2" applyNumberFormat="1" applyBorder="1" applyAlignment="1">
      <alignment horizontal="center" vertical="center"/>
    </xf>
    <xf numFmtId="2" fontId="2" fillId="2" borderId="68" xfId="2" applyNumberFormat="1" applyBorder="1" applyAlignment="1">
      <alignment horizontal="center" vertical="center"/>
    </xf>
    <xf numFmtId="2" fontId="2" fillId="2" borderId="70" xfId="2" applyNumberFormat="1" applyBorder="1" applyAlignment="1">
      <alignment horizontal="center" vertical="center"/>
    </xf>
    <xf numFmtId="2" fontId="2" fillId="2" borderId="71" xfId="2" applyNumberFormat="1" applyBorder="1" applyAlignment="1">
      <alignment horizontal="center" vertical="center"/>
    </xf>
    <xf numFmtId="2" fontId="2" fillId="2" borderId="72" xfId="2" applyNumberFormat="1" applyBorder="1" applyAlignment="1">
      <alignment horizontal="center" vertical="center"/>
    </xf>
    <xf numFmtId="2" fontId="2" fillId="2" borderId="73" xfId="2" applyNumberFormat="1" applyBorder="1" applyAlignment="1">
      <alignment horizontal="center" vertical="center"/>
    </xf>
    <xf numFmtId="1" fontId="0" fillId="0" borderId="0" xfId="3" applyNumberFormat="1" applyFont="1" applyFill="1" applyBorder="1" applyAlignment="1">
      <alignment horizontal="center"/>
    </xf>
    <xf numFmtId="0" fontId="0" fillId="0" borderId="0" xfId="0" applyFill="1" applyBorder="1"/>
    <xf numFmtId="0" fontId="3" fillId="0" borderId="74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4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0" fillId="0" borderId="78" xfId="0" applyBorder="1"/>
    <xf numFmtId="0" fontId="0" fillId="0" borderId="5" xfId="0" applyBorder="1"/>
    <xf numFmtId="0" fontId="0" fillId="0" borderId="10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4" fillId="0" borderId="79" xfId="0" applyFont="1" applyBorder="1" applyAlignment="1">
      <alignment horizontal="right" vertical="center"/>
    </xf>
    <xf numFmtId="2" fontId="12" fillId="2" borderId="67" xfId="2" applyNumberFormat="1" applyFont="1" applyBorder="1" applyAlignment="1">
      <alignment horizontal="center" vertical="center"/>
    </xf>
    <xf numFmtId="2" fontId="12" fillId="2" borderId="68" xfId="2" applyNumberFormat="1" applyFont="1" applyBorder="1" applyAlignment="1">
      <alignment horizontal="center" vertical="center"/>
    </xf>
    <xf numFmtId="2" fontId="2" fillId="2" borderId="67" xfId="2" applyNumberFormat="1" applyFont="1" applyBorder="1" applyAlignment="1">
      <alignment horizontal="center" vertical="center"/>
    </xf>
    <xf numFmtId="2" fontId="2" fillId="2" borderId="68" xfId="2" applyNumberFormat="1" applyFont="1" applyBorder="1" applyAlignment="1">
      <alignment horizontal="center" vertical="center"/>
    </xf>
    <xf numFmtId="0" fontId="0" fillId="0" borderId="80" xfId="0" applyBorder="1"/>
    <xf numFmtId="0" fontId="0" fillId="0" borderId="81" xfId="0" applyBorder="1"/>
    <xf numFmtId="0" fontId="0" fillId="0" borderId="0" xfId="0" applyBorder="1"/>
    <xf numFmtId="0" fontId="4" fillId="0" borderId="82" xfId="0" applyFont="1" applyBorder="1" applyAlignment="1">
      <alignment horizontal="right" vertical="center"/>
    </xf>
    <xf numFmtId="2" fontId="12" fillId="2" borderId="70" xfId="2" applyNumberFormat="1" applyFont="1" applyBorder="1" applyAlignment="1">
      <alignment horizontal="center" vertical="center"/>
    </xf>
    <xf numFmtId="2" fontId="12" fillId="2" borderId="71" xfId="2" applyNumberFormat="1" applyFont="1" applyBorder="1" applyAlignment="1">
      <alignment horizontal="center" vertical="center"/>
    </xf>
    <xf numFmtId="2" fontId="2" fillId="2" borderId="70" xfId="2" applyNumberFormat="1" applyFont="1" applyBorder="1" applyAlignment="1">
      <alignment horizontal="center" vertical="center"/>
    </xf>
    <xf numFmtId="2" fontId="2" fillId="2" borderId="71" xfId="2" applyNumberFormat="1" applyFont="1" applyBorder="1" applyAlignment="1">
      <alignment horizontal="center" vertical="center"/>
    </xf>
    <xf numFmtId="0" fontId="3" fillId="0" borderId="80" xfId="0" applyFont="1" applyBorder="1" applyAlignment="1">
      <alignment horizontal="center" wrapText="1"/>
    </xf>
    <xf numFmtId="0" fontId="3" fillId="0" borderId="81" xfId="0" applyFont="1" applyBorder="1" applyAlignment="1">
      <alignment horizontal="center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right" vertical="center"/>
    </xf>
    <xf numFmtId="2" fontId="12" fillId="2" borderId="72" xfId="2" applyNumberFormat="1" applyFont="1" applyBorder="1" applyAlignment="1">
      <alignment horizontal="center" vertical="center"/>
    </xf>
    <xf numFmtId="2" fontId="12" fillId="2" borderId="73" xfId="2" applyNumberFormat="1" applyFont="1" applyBorder="1" applyAlignment="1">
      <alignment horizontal="center" vertical="center"/>
    </xf>
    <xf numFmtId="2" fontId="2" fillId="2" borderId="72" xfId="2" applyNumberFormat="1" applyFont="1" applyBorder="1" applyAlignment="1">
      <alignment horizontal="center" vertical="center"/>
    </xf>
    <xf numFmtId="2" fontId="2" fillId="2" borderId="73" xfId="2" applyNumberFormat="1" applyFont="1" applyBorder="1" applyAlignment="1">
      <alignment horizontal="center" vertical="center"/>
    </xf>
    <xf numFmtId="0" fontId="3" fillId="0" borderId="83" xfId="0" applyFont="1" applyBorder="1" applyAlignment="1">
      <alignment horizontal="center"/>
    </xf>
    <xf numFmtId="0" fontId="3" fillId="0" borderId="84" xfId="0" applyFont="1" applyBorder="1" applyAlignment="1">
      <alignment horizontal="center"/>
    </xf>
    <xf numFmtId="0" fontId="3" fillId="0" borderId="83" xfId="0" applyFont="1" applyBorder="1" applyAlignment="1">
      <alignment horizontal="center" wrapText="1"/>
    </xf>
    <xf numFmtId="0" fontId="3" fillId="0" borderId="84" xfId="0" applyFont="1" applyBorder="1" applyAlignment="1">
      <alignment horizontal="center" wrapText="1"/>
    </xf>
    <xf numFmtId="0" fontId="3" fillId="0" borderId="85" xfId="0" applyFont="1" applyBorder="1" applyAlignment="1">
      <alignment horizontal="center"/>
    </xf>
    <xf numFmtId="0" fontId="3" fillId="0" borderId="86" xfId="0" applyFont="1" applyBorder="1" applyAlignment="1">
      <alignment horizontal="center"/>
    </xf>
    <xf numFmtId="0" fontId="3" fillId="0" borderId="87" xfId="0" applyFont="1" applyBorder="1" applyAlignment="1">
      <alignment horizontal="center"/>
    </xf>
    <xf numFmtId="0" fontId="3" fillId="0" borderId="88" xfId="0" applyFont="1" applyBorder="1" applyAlignment="1">
      <alignment horizontal="center"/>
    </xf>
    <xf numFmtId="0" fontId="12" fillId="0" borderId="87" xfId="0" applyFont="1" applyBorder="1" applyAlignment="1">
      <alignment horizontal="center"/>
    </xf>
    <xf numFmtId="0" fontId="12" fillId="0" borderId="88" xfId="0" applyFont="1" applyBorder="1" applyAlignment="1">
      <alignment horizontal="center"/>
    </xf>
    <xf numFmtId="0" fontId="0" fillId="0" borderId="87" xfId="0" applyFont="1" applyBorder="1" applyAlignment="1">
      <alignment horizontal="center"/>
    </xf>
    <xf numFmtId="0" fontId="0" fillId="0" borderId="88" xfId="0" applyFont="1" applyBorder="1" applyAlignment="1">
      <alignment horizontal="center"/>
    </xf>
    <xf numFmtId="0" fontId="0" fillId="0" borderId="65" xfId="0" applyBorder="1" applyAlignment="1">
      <alignment horizontal="center" vertical="center" textRotation="90" wrapText="1"/>
    </xf>
    <xf numFmtId="0" fontId="0" fillId="0" borderId="65" xfId="0" applyBorder="1" applyAlignment="1">
      <alignment horizontal="center" vertical="center" wrapText="1"/>
    </xf>
    <xf numFmtId="0" fontId="0" fillId="4" borderId="89" xfId="0" applyFill="1" applyBorder="1" applyAlignment="1">
      <alignment horizontal="center"/>
    </xf>
    <xf numFmtId="1" fontId="0" fillId="4" borderId="90" xfId="0" applyNumberFormat="1" applyFill="1" applyBorder="1" applyAlignment="1">
      <alignment horizontal="center"/>
    </xf>
    <xf numFmtId="1" fontId="0" fillId="4" borderId="91" xfId="0" applyNumberFormat="1" applyFill="1" applyBorder="1" applyAlignment="1">
      <alignment horizontal="center"/>
    </xf>
    <xf numFmtId="1" fontId="0" fillId="4" borderId="50" xfId="0" applyNumberFormat="1" applyFill="1" applyBorder="1" applyAlignment="1">
      <alignment horizontal="center"/>
    </xf>
    <xf numFmtId="1" fontId="0" fillId="4" borderId="92" xfId="0" applyNumberFormat="1" applyFill="1" applyBorder="1" applyAlignment="1">
      <alignment horizontal="center"/>
    </xf>
    <xf numFmtId="1" fontId="0" fillId="4" borderId="93" xfId="0" applyNumberFormat="1" applyFill="1" applyBorder="1" applyAlignment="1">
      <alignment horizontal="center"/>
    </xf>
    <xf numFmtId="1" fontId="12" fillId="4" borderId="93" xfId="0" applyNumberFormat="1" applyFont="1" applyFill="1" applyBorder="1" applyAlignment="1">
      <alignment horizontal="center"/>
    </xf>
    <xf numFmtId="1" fontId="12" fillId="4" borderId="92" xfId="0" applyNumberFormat="1" applyFont="1" applyFill="1" applyBorder="1" applyAlignment="1">
      <alignment horizontal="center"/>
    </xf>
    <xf numFmtId="1" fontId="0" fillId="4" borderId="93" xfId="0" applyNumberFormat="1" applyFont="1" applyFill="1" applyBorder="1" applyAlignment="1">
      <alignment horizontal="center"/>
    </xf>
    <xf numFmtId="1" fontId="0" fillId="4" borderId="92" xfId="0" applyNumberFormat="1" applyFont="1" applyFill="1" applyBorder="1" applyAlignment="1">
      <alignment horizontal="center"/>
    </xf>
    <xf numFmtId="1" fontId="0" fillId="4" borderId="94" xfId="0" applyNumberFormat="1" applyFill="1" applyBorder="1" applyAlignment="1">
      <alignment horizontal="center" vertical="center"/>
    </xf>
    <xf numFmtId="0" fontId="0" fillId="0" borderId="69" xfId="0" applyBorder="1" applyAlignment="1">
      <alignment horizontal="center" vertical="center" textRotation="90" wrapText="1"/>
    </xf>
    <xf numFmtId="0" fontId="0" fillId="0" borderId="69" xfId="0" applyBorder="1" applyAlignment="1">
      <alignment horizontal="center" vertical="center" wrapText="1"/>
    </xf>
    <xf numFmtId="0" fontId="0" fillId="5" borderId="82" xfId="0" applyFill="1" applyBorder="1" applyAlignment="1">
      <alignment horizontal="center"/>
    </xf>
    <xf numFmtId="1" fontId="0" fillId="5" borderId="60" xfId="0" applyNumberFormat="1" applyFill="1" applyBorder="1" applyAlignment="1">
      <alignment horizontal="center"/>
    </xf>
    <xf numFmtId="1" fontId="0" fillId="5" borderId="61" xfId="0" applyNumberFormat="1" applyFill="1" applyBorder="1" applyAlignment="1">
      <alignment horizontal="center"/>
    </xf>
    <xf numFmtId="1" fontId="0" fillId="5" borderId="51" xfId="0" applyNumberFormat="1" applyFill="1" applyBorder="1" applyAlignment="1">
      <alignment horizontal="center"/>
    </xf>
    <xf numFmtId="1" fontId="0" fillId="5" borderId="95" xfId="0" applyNumberFormat="1" applyFill="1" applyBorder="1" applyAlignment="1">
      <alignment horizontal="center"/>
    </xf>
    <xf numFmtId="1" fontId="0" fillId="5" borderId="96" xfId="0" applyNumberFormat="1" applyFill="1" applyBorder="1" applyAlignment="1">
      <alignment horizontal="center"/>
    </xf>
    <xf numFmtId="1" fontId="12" fillId="5" borderId="96" xfId="0" applyNumberFormat="1" applyFont="1" applyFill="1" applyBorder="1" applyAlignment="1">
      <alignment horizontal="center"/>
    </xf>
    <xf numFmtId="1" fontId="12" fillId="5" borderId="95" xfId="0" applyNumberFormat="1" applyFont="1" applyFill="1" applyBorder="1" applyAlignment="1">
      <alignment horizontal="center"/>
    </xf>
    <xf numFmtId="1" fontId="0" fillId="5" borderId="96" xfId="0" applyNumberFormat="1" applyFont="1" applyFill="1" applyBorder="1" applyAlignment="1">
      <alignment horizontal="center"/>
    </xf>
    <xf numFmtId="1" fontId="0" fillId="5" borderId="95" xfId="0" applyNumberFormat="1" applyFont="1" applyFill="1" applyBorder="1" applyAlignment="1">
      <alignment horizontal="center"/>
    </xf>
    <xf numFmtId="1" fontId="0" fillId="4" borderId="86" xfId="0" applyNumberFormat="1" applyFill="1" applyBorder="1" applyAlignment="1">
      <alignment horizontal="center" vertical="center"/>
    </xf>
    <xf numFmtId="0" fontId="0" fillId="0" borderId="66" xfId="0" applyBorder="1" applyAlignment="1">
      <alignment horizontal="center" vertical="center" wrapText="1"/>
    </xf>
    <xf numFmtId="0" fontId="0" fillId="6" borderId="40" xfId="0" applyFill="1" applyBorder="1" applyAlignment="1">
      <alignment horizontal="center"/>
    </xf>
    <xf numFmtId="1" fontId="0" fillId="6" borderId="97" xfId="0" applyNumberFormat="1" applyFill="1" applyBorder="1" applyAlignment="1">
      <alignment horizontal="center"/>
    </xf>
    <xf numFmtId="1" fontId="0" fillId="6" borderId="98" xfId="0" applyNumberFormat="1" applyFill="1" applyBorder="1" applyAlignment="1">
      <alignment horizontal="center"/>
    </xf>
    <xf numFmtId="1" fontId="0" fillId="6" borderId="42" xfId="0" applyNumberFormat="1" applyFill="1" applyBorder="1" applyAlignment="1">
      <alignment horizontal="center"/>
    </xf>
    <xf numFmtId="1" fontId="0" fillId="6" borderId="99" xfId="0" applyNumberFormat="1" applyFill="1" applyBorder="1" applyAlignment="1">
      <alignment horizontal="center"/>
    </xf>
    <xf numFmtId="1" fontId="0" fillId="6" borderId="100" xfId="0" applyNumberFormat="1" applyFill="1" applyBorder="1" applyAlignment="1">
      <alignment horizontal="center"/>
    </xf>
    <xf numFmtId="1" fontId="12" fillId="6" borderId="100" xfId="0" applyNumberFormat="1" applyFont="1" applyFill="1" applyBorder="1" applyAlignment="1">
      <alignment horizontal="center"/>
    </xf>
    <xf numFmtId="1" fontId="12" fillId="6" borderId="99" xfId="0" applyNumberFormat="1" applyFont="1" applyFill="1" applyBorder="1" applyAlignment="1">
      <alignment horizontal="center"/>
    </xf>
    <xf numFmtId="1" fontId="0" fillId="6" borderId="100" xfId="0" applyNumberFormat="1" applyFont="1" applyFill="1" applyBorder="1" applyAlignment="1">
      <alignment horizontal="center"/>
    </xf>
    <xf numFmtId="1" fontId="0" fillId="6" borderId="99" xfId="0" applyNumberFormat="1" applyFont="1" applyFill="1" applyBorder="1" applyAlignment="1">
      <alignment horizontal="center"/>
    </xf>
    <xf numFmtId="1" fontId="0" fillId="4" borderId="88" xfId="0" applyNumberForma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1" fontId="0" fillId="4" borderId="58" xfId="0" applyNumberFormat="1" applyFill="1" applyBorder="1" applyAlignment="1">
      <alignment horizontal="center"/>
    </xf>
    <xf numFmtId="1" fontId="0" fillId="4" borderId="59" xfId="0" applyNumberFormat="1" applyFill="1" applyBorder="1" applyAlignment="1">
      <alignment horizontal="center"/>
    </xf>
    <xf numFmtId="0" fontId="0" fillId="0" borderId="69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2" fontId="0" fillId="4" borderId="58" xfId="0" applyNumberFormat="1" applyFill="1" applyBorder="1" applyAlignment="1">
      <alignment horizontal="center"/>
    </xf>
    <xf numFmtId="2" fontId="0" fillId="4" borderId="59" xfId="0" applyNumberFormat="1" applyFill="1" applyBorder="1" applyAlignment="1">
      <alignment horizontal="center"/>
    </xf>
    <xf numFmtId="2" fontId="0" fillId="4" borderId="50" xfId="0" applyNumberFormat="1" applyFill="1" applyBorder="1" applyAlignment="1">
      <alignment horizontal="center"/>
    </xf>
    <xf numFmtId="2" fontId="0" fillId="4" borderId="92" xfId="0" applyNumberFormat="1" applyFill="1" applyBorder="1" applyAlignment="1">
      <alignment horizontal="center"/>
    </xf>
    <xf numFmtId="2" fontId="0" fillId="4" borderId="93" xfId="0" applyNumberFormat="1" applyFill="1" applyBorder="1" applyAlignment="1">
      <alignment horizontal="center"/>
    </xf>
    <xf numFmtId="2" fontId="12" fillId="4" borderId="93" xfId="0" applyNumberFormat="1" applyFont="1" applyFill="1" applyBorder="1" applyAlignment="1">
      <alignment horizontal="center"/>
    </xf>
    <xf numFmtId="2" fontId="12" fillId="4" borderId="92" xfId="0" applyNumberFormat="1" applyFont="1" applyFill="1" applyBorder="1" applyAlignment="1">
      <alignment horizontal="center"/>
    </xf>
    <xf numFmtId="2" fontId="0" fillId="4" borderId="93" xfId="0" applyNumberFormat="1" applyFont="1" applyFill="1" applyBorder="1" applyAlignment="1">
      <alignment horizontal="center"/>
    </xf>
    <xf numFmtId="2" fontId="0" fillId="4" borderId="92" xfId="0" applyNumberFormat="1" applyFont="1" applyFill="1" applyBorder="1" applyAlignment="1">
      <alignment horizontal="center"/>
    </xf>
    <xf numFmtId="2" fontId="0" fillId="4" borderId="94" xfId="0" applyNumberFormat="1" applyFill="1" applyBorder="1" applyAlignment="1">
      <alignment horizontal="center" vertical="center"/>
    </xf>
    <xf numFmtId="2" fontId="0" fillId="4" borderId="93" xfId="0" applyNumberFormat="1" applyFill="1" applyBorder="1" applyAlignment="1">
      <alignment horizontal="center" vertical="center"/>
    </xf>
    <xf numFmtId="2" fontId="0" fillId="4" borderId="92" xfId="0" applyNumberFormat="1" applyFill="1" applyBorder="1" applyAlignment="1">
      <alignment horizontal="center" vertical="center"/>
    </xf>
    <xf numFmtId="2" fontId="0" fillId="5" borderId="60" xfId="0" applyNumberFormat="1" applyFill="1" applyBorder="1" applyAlignment="1">
      <alignment horizontal="center"/>
    </xf>
    <xf numFmtId="2" fontId="0" fillId="5" borderId="61" xfId="0" applyNumberFormat="1" applyFill="1" applyBorder="1" applyAlignment="1">
      <alignment horizontal="center"/>
    </xf>
    <xf numFmtId="2" fontId="0" fillId="5" borderId="51" xfId="0" applyNumberFormat="1" applyFill="1" applyBorder="1" applyAlignment="1">
      <alignment horizontal="center"/>
    </xf>
    <xf numFmtId="2" fontId="0" fillId="5" borderId="95" xfId="0" applyNumberFormat="1" applyFill="1" applyBorder="1" applyAlignment="1">
      <alignment horizontal="center"/>
    </xf>
    <xf numFmtId="2" fontId="0" fillId="5" borderId="96" xfId="0" applyNumberFormat="1" applyFill="1" applyBorder="1" applyAlignment="1">
      <alignment horizontal="center"/>
    </xf>
    <xf numFmtId="2" fontId="12" fillId="5" borderId="96" xfId="0" applyNumberFormat="1" applyFont="1" applyFill="1" applyBorder="1" applyAlignment="1">
      <alignment horizontal="center"/>
    </xf>
    <xf numFmtId="2" fontId="12" fillId="5" borderId="95" xfId="0" applyNumberFormat="1" applyFont="1" applyFill="1" applyBorder="1" applyAlignment="1">
      <alignment horizontal="center"/>
    </xf>
    <xf numFmtId="2" fontId="0" fillId="5" borderId="96" xfId="0" applyNumberFormat="1" applyFont="1" applyFill="1" applyBorder="1" applyAlignment="1">
      <alignment horizontal="center"/>
    </xf>
    <xf numFmtId="2" fontId="0" fillId="5" borderId="95" xfId="0" applyNumberFormat="1" applyFont="1" applyFill="1" applyBorder="1" applyAlignment="1">
      <alignment horizontal="center"/>
    </xf>
    <xf numFmtId="2" fontId="0" fillId="4" borderId="86" xfId="0" applyNumberFormat="1" applyFill="1" applyBorder="1" applyAlignment="1">
      <alignment horizontal="center" vertical="center"/>
    </xf>
    <xf numFmtId="2" fontId="0" fillId="4" borderId="96" xfId="0" applyNumberFormat="1" applyFill="1" applyBorder="1" applyAlignment="1">
      <alignment horizontal="center" vertical="center"/>
    </xf>
    <xf numFmtId="2" fontId="0" fillId="4" borderId="95" xfId="0" applyNumberFormat="1" applyFill="1" applyBorder="1" applyAlignment="1">
      <alignment horizontal="center" vertical="center"/>
    </xf>
    <xf numFmtId="0" fontId="0" fillId="0" borderId="101" xfId="0" applyBorder="1" applyAlignment="1">
      <alignment horizontal="center" vertical="center" textRotation="90" wrapText="1"/>
    </xf>
    <xf numFmtId="0" fontId="0" fillId="0" borderId="101" xfId="0" applyBorder="1" applyAlignment="1">
      <alignment horizontal="center" vertical="center"/>
    </xf>
    <xf numFmtId="0" fontId="0" fillId="6" borderId="102" xfId="0" applyFill="1" applyBorder="1" applyAlignment="1">
      <alignment horizontal="center"/>
    </xf>
    <xf numFmtId="2" fontId="0" fillId="6" borderId="62" xfId="0" applyNumberFormat="1" applyFill="1" applyBorder="1" applyAlignment="1">
      <alignment horizontal="center"/>
    </xf>
    <xf numFmtId="2" fontId="0" fillId="6" borderId="63" xfId="0" applyNumberFormat="1" applyFill="1" applyBorder="1" applyAlignment="1">
      <alignment horizontal="center"/>
    </xf>
    <xf numFmtId="2" fontId="0" fillId="6" borderId="103" xfId="0" applyNumberFormat="1" applyFill="1" applyBorder="1" applyAlignment="1">
      <alignment horizontal="center"/>
    </xf>
    <xf numFmtId="2" fontId="0" fillId="6" borderId="104" xfId="0" applyNumberFormat="1" applyFill="1" applyBorder="1" applyAlignment="1">
      <alignment horizontal="center"/>
    </xf>
    <xf numFmtId="2" fontId="0" fillId="6" borderId="105" xfId="0" applyNumberFormat="1" applyFill="1" applyBorder="1" applyAlignment="1">
      <alignment horizontal="center"/>
    </xf>
    <xf numFmtId="2" fontId="12" fillId="6" borderId="105" xfId="0" applyNumberFormat="1" applyFont="1" applyFill="1" applyBorder="1" applyAlignment="1">
      <alignment horizontal="center"/>
    </xf>
    <xf numFmtId="2" fontId="12" fillId="6" borderId="104" xfId="0" applyNumberFormat="1" applyFont="1" applyFill="1" applyBorder="1" applyAlignment="1">
      <alignment horizontal="center"/>
    </xf>
    <xf numFmtId="2" fontId="0" fillId="6" borderId="105" xfId="0" applyNumberFormat="1" applyFont="1" applyFill="1" applyBorder="1" applyAlignment="1">
      <alignment horizontal="center"/>
    </xf>
    <xf numFmtId="2" fontId="0" fillId="6" borderId="104" xfId="0" applyNumberFormat="1" applyFont="1" applyFill="1" applyBorder="1" applyAlignment="1">
      <alignment horizontal="center"/>
    </xf>
    <xf numFmtId="2" fontId="0" fillId="4" borderId="106" xfId="0" applyNumberFormat="1" applyFill="1" applyBorder="1" applyAlignment="1">
      <alignment horizontal="center" vertical="center"/>
    </xf>
    <xf numFmtId="2" fontId="0" fillId="4" borderId="105" xfId="0" applyNumberFormat="1" applyFill="1" applyBorder="1" applyAlignment="1">
      <alignment horizontal="center" vertical="center"/>
    </xf>
    <xf numFmtId="2" fontId="0" fillId="4" borderId="104" xfId="0" applyNumberFormat="1" applyFill="1" applyBorder="1" applyAlignment="1">
      <alignment horizontal="center" vertical="center"/>
    </xf>
    <xf numFmtId="0" fontId="0" fillId="0" borderId="107" xfId="0" applyBorder="1" applyAlignment="1">
      <alignment horizontal="center" vertical="center" textRotation="90" wrapText="1"/>
    </xf>
    <xf numFmtId="0" fontId="0" fillId="0" borderId="107" xfId="0" applyBorder="1" applyAlignment="1">
      <alignment horizontal="center" vertical="center" wrapText="1"/>
    </xf>
    <xf numFmtId="0" fontId="0" fillId="4" borderId="108" xfId="0" applyFill="1" applyBorder="1" applyAlignment="1">
      <alignment horizontal="center"/>
    </xf>
    <xf numFmtId="1" fontId="0" fillId="4" borderId="109" xfId="0" applyNumberFormat="1" applyFill="1" applyBorder="1" applyAlignment="1">
      <alignment horizontal="center"/>
    </xf>
    <xf numFmtId="1" fontId="0" fillId="4" borderId="110" xfId="0" applyNumberFormat="1" applyFill="1" applyBorder="1" applyAlignment="1">
      <alignment horizontal="center"/>
    </xf>
    <xf numFmtId="1" fontId="0" fillId="4" borderId="111" xfId="0" applyNumberFormat="1" applyFill="1" applyBorder="1" applyAlignment="1">
      <alignment horizontal="center"/>
    </xf>
    <xf numFmtId="1" fontId="0" fillId="4" borderId="112" xfId="0" applyNumberFormat="1" applyFill="1" applyBorder="1" applyAlignment="1">
      <alignment horizontal="center"/>
    </xf>
    <xf numFmtId="1" fontId="0" fillId="4" borderId="113" xfId="0" applyNumberFormat="1" applyFill="1" applyBorder="1" applyAlignment="1">
      <alignment horizontal="center" vertical="center"/>
    </xf>
    <xf numFmtId="1" fontId="0" fillId="7" borderId="114" xfId="0" applyNumberFormat="1" applyFill="1" applyBorder="1" applyAlignment="1">
      <alignment horizontal="center"/>
    </xf>
    <xf numFmtId="1" fontId="0" fillId="7" borderId="115" xfId="0" applyNumberFormat="1" applyFill="1" applyBorder="1" applyAlignment="1">
      <alignment horizontal="center"/>
    </xf>
    <xf numFmtId="1" fontId="0" fillId="7" borderId="80" xfId="0" applyNumberFormat="1" applyFill="1" applyBorder="1" applyAlignment="1">
      <alignment horizontal="center"/>
    </xf>
    <xf numFmtId="1" fontId="0" fillId="7" borderId="81" xfId="0" applyNumberFormat="1" applyFill="1" applyBorder="1" applyAlignment="1">
      <alignment horizontal="center"/>
    </xf>
    <xf numFmtId="2" fontId="0" fillId="7" borderId="80" xfId="0" applyNumberFormat="1" applyFill="1" applyBorder="1" applyAlignment="1">
      <alignment horizontal="center"/>
    </xf>
    <xf numFmtId="2" fontId="0" fillId="7" borderId="81" xfId="0" applyNumberFormat="1" applyFill="1" applyBorder="1" applyAlignment="1">
      <alignment horizontal="center"/>
    </xf>
    <xf numFmtId="0" fontId="0" fillId="0" borderId="66" xfId="0" applyBorder="1" applyAlignment="1">
      <alignment horizontal="center" vertical="center" textRotation="90" wrapText="1"/>
    </xf>
    <xf numFmtId="0" fontId="0" fillId="6" borderId="116" xfId="0" applyFill="1" applyBorder="1" applyAlignment="1">
      <alignment horizontal="center"/>
    </xf>
    <xf numFmtId="2" fontId="0" fillId="6" borderId="100" xfId="0" applyNumberFormat="1" applyFill="1" applyBorder="1" applyAlignment="1">
      <alignment horizontal="center"/>
    </xf>
    <xf numFmtId="2" fontId="0" fillId="6" borderId="99" xfId="0" applyNumberFormat="1" applyFill="1" applyBorder="1" applyAlignment="1">
      <alignment horizontal="center"/>
    </xf>
    <xf numFmtId="2" fontId="0" fillId="4" borderId="88" xfId="0" applyNumberFormat="1" applyFill="1" applyBorder="1" applyAlignment="1">
      <alignment horizontal="center" vertical="center"/>
    </xf>
    <xf numFmtId="2" fontId="0" fillId="7" borderId="83" xfId="0" applyNumberFormat="1" applyFill="1" applyBorder="1" applyAlignment="1">
      <alignment horizontal="center"/>
    </xf>
    <xf numFmtId="2" fontId="0" fillId="7" borderId="84" xfId="0" applyNumberForma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9" fontId="0" fillId="4" borderId="93" xfId="0" applyNumberFormat="1" applyFill="1" applyBorder="1" applyAlignment="1">
      <alignment horizontal="center"/>
    </xf>
    <xf numFmtId="9" fontId="0" fillId="4" borderId="92" xfId="0" applyNumberFormat="1" applyFill="1" applyBorder="1" applyAlignment="1">
      <alignment horizontal="center"/>
    </xf>
    <xf numFmtId="9" fontId="12" fillId="4" borderId="93" xfId="0" applyNumberFormat="1" applyFont="1" applyFill="1" applyBorder="1" applyAlignment="1">
      <alignment horizontal="center"/>
    </xf>
    <xf numFmtId="9" fontId="12" fillId="4" borderId="92" xfId="0" applyNumberFormat="1" applyFont="1" applyFill="1" applyBorder="1" applyAlignment="1">
      <alignment horizontal="center"/>
    </xf>
    <xf numFmtId="9" fontId="0" fillId="4" borderId="93" xfId="0" applyNumberFormat="1" applyFont="1" applyFill="1" applyBorder="1" applyAlignment="1">
      <alignment horizontal="center"/>
    </xf>
    <xf numFmtId="9" fontId="0" fillId="4" borderId="92" xfId="0" applyNumberFormat="1" applyFont="1" applyFill="1" applyBorder="1" applyAlignment="1">
      <alignment horizontal="center"/>
    </xf>
    <xf numFmtId="9" fontId="0" fillId="5" borderId="96" xfId="0" applyNumberFormat="1" applyFill="1" applyBorder="1" applyAlignment="1">
      <alignment horizontal="center"/>
    </xf>
    <xf numFmtId="9" fontId="0" fillId="5" borderId="95" xfId="0" applyNumberFormat="1" applyFill="1" applyBorder="1" applyAlignment="1">
      <alignment horizontal="center"/>
    </xf>
    <xf numFmtId="9" fontId="12" fillId="5" borderId="96" xfId="0" applyNumberFormat="1" applyFont="1" applyFill="1" applyBorder="1" applyAlignment="1">
      <alignment horizontal="center"/>
    </xf>
    <xf numFmtId="9" fontId="12" fillId="5" borderId="95" xfId="0" applyNumberFormat="1" applyFont="1" applyFill="1" applyBorder="1" applyAlignment="1">
      <alignment horizontal="center"/>
    </xf>
    <xf numFmtId="9" fontId="0" fillId="5" borderId="96" xfId="0" applyNumberFormat="1" applyFont="1" applyFill="1" applyBorder="1" applyAlignment="1">
      <alignment horizontal="center"/>
    </xf>
    <xf numFmtId="9" fontId="0" fillId="5" borderId="95" xfId="0" applyNumberFormat="1" applyFont="1" applyFill="1" applyBorder="1" applyAlignment="1">
      <alignment horizontal="center"/>
    </xf>
    <xf numFmtId="9" fontId="0" fillId="6" borderId="100" xfId="0" applyNumberFormat="1" applyFill="1" applyBorder="1" applyAlignment="1">
      <alignment horizontal="center"/>
    </xf>
    <xf numFmtId="9" fontId="0" fillId="6" borderId="99" xfId="0" applyNumberFormat="1" applyFill="1" applyBorder="1" applyAlignment="1">
      <alignment horizontal="center"/>
    </xf>
    <xf numFmtId="9" fontId="12" fillId="6" borderId="100" xfId="0" applyNumberFormat="1" applyFont="1" applyFill="1" applyBorder="1" applyAlignment="1">
      <alignment horizontal="center"/>
    </xf>
    <xf numFmtId="9" fontId="12" fillId="6" borderId="99" xfId="0" applyNumberFormat="1" applyFont="1" applyFill="1" applyBorder="1" applyAlignment="1">
      <alignment horizontal="center"/>
    </xf>
    <xf numFmtId="9" fontId="0" fillId="6" borderId="100" xfId="0" applyNumberFormat="1" applyFont="1" applyFill="1" applyBorder="1" applyAlignment="1">
      <alignment horizontal="center"/>
    </xf>
    <xf numFmtId="9" fontId="0" fillId="6" borderId="99" xfId="0" applyNumberFormat="1" applyFont="1" applyFill="1" applyBorder="1" applyAlignment="1">
      <alignment horizontal="center"/>
    </xf>
    <xf numFmtId="0" fontId="0" fillId="6" borderId="117" xfId="0" applyFill="1" applyBorder="1" applyAlignment="1">
      <alignment horizontal="center"/>
    </xf>
    <xf numFmtId="9" fontId="0" fillId="6" borderId="105" xfId="0" applyNumberFormat="1" applyFill="1" applyBorder="1" applyAlignment="1">
      <alignment horizontal="center"/>
    </xf>
    <xf numFmtId="9" fontId="0" fillId="6" borderId="104" xfId="0" applyNumberFormat="1" applyFill="1" applyBorder="1" applyAlignment="1">
      <alignment horizontal="center"/>
    </xf>
    <xf numFmtId="9" fontId="12" fillId="6" borderId="105" xfId="0" applyNumberFormat="1" applyFont="1" applyFill="1" applyBorder="1" applyAlignment="1">
      <alignment horizontal="center"/>
    </xf>
    <xf numFmtId="9" fontId="12" fillId="6" borderId="104" xfId="0" applyNumberFormat="1" applyFont="1" applyFill="1" applyBorder="1" applyAlignment="1">
      <alignment horizontal="center"/>
    </xf>
    <xf numFmtId="9" fontId="0" fillId="6" borderId="105" xfId="0" applyNumberFormat="1" applyFont="1" applyFill="1" applyBorder="1" applyAlignment="1">
      <alignment horizontal="center"/>
    </xf>
    <xf numFmtId="9" fontId="0" fillId="6" borderId="104" xfId="0" applyNumberFormat="1" applyFont="1" applyFill="1" applyBorder="1" applyAlignment="1">
      <alignment horizontal="center"/>
    </xf>
    <xf numFmtId="9" fontId="0" fillId="4" borderId="111" xfId="0" applyNumberFormat="1" applyFill="1" applyBorder="1" applyAlignment="1">
      <alignment horizontal="center"/>
    </xf>
    <xf numFmtId="9" fontId="0" fillId="4" borderId="112" xfId="0" applyNumberFormat="1" applyFill="1" applyBorder="1" applyAlignment="1">
      <alignment horizontal="center"/>
    </xf>
  </cellXfs>
  <cellStyles count="4">
    <cellStyle name="Input" xfId="2" builtinId="20"/>
    <cellStyle name="Normal" xfId="0" builtinId="0"/>
    <cellStyle name="Note" xfId="3" builtinId="1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1"/>
  <sheetViews>
    <sheetView tabSelected="1" workbookViewId="0">
      <selection activeCell="B1" sqref="B1"/>
    </sheetView>
  </sheetViews>
  <sheetFormatPr defaultRowHeight="14.4" x14ac:dyDescent="0.3"/>
  <cols>
    <col min="2" max="2" width="10.44140625" customWidth="1"/>
    <col min="4" max="4" width="22.33203125" customWidth="1"/>
    <col min="5" max="24" width="8.77734375" customWidth="1"/>
  </cols>
  <sheetData>
    <row r="2" spans="1:24" x14ac:dyDescent="0.3">
      <c r="D2" s="69"/>
    </row>
    <row r="3" spans="1:24" x14ac:dyDescent="0.3">
      <c r="F3" s="97"/>
      <c r="G3" s="97"/>
      <c r="H3" s="97"/>
      <c r="I3" s="97"/>
      <c r="J3" s="97"/>
      <c r="K3" s="97"/>
    </row>
    <row r="4" spans="1:24" x14ac:dyDescent="0.3">
      <c r="G4" s="104"/>
      <c r="H4" s="105"/>
      <c r="I4" s="105"/>
      <c r="J4" s="105"/>
      <c r="K4" s="105"/>
      <c r="L4" s="104"/>
    </row>
    <row r="5" spans="1:24" ht="18" customHeight="1" x14ac:dyDescent="0.3">
      <c r="A5" s="69" t="s">
        <v>41</v>
      </c>
      <c r="E5" s="106" t="s">
        <v>42</v>
      </c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8"/>
    </row>
    <row r="6" spans="1:24" ht="14.4" customHeight="1" x14ac:dyDescent="0.3">
      <c r="B6" s="109" t="s">
        <v>43</v>
      </c>
      <c r="C6" s="110"/>
      <c r="D6" s="111" t="s">
        <v>13</v>
      </c>
      <c r="E6" s="112" t="s">
        <v>44</v>
      </c>
      <c r="F6" s="113"/>
      <c r="G6" s="112" t="s">
        <v>45</v>
      </c>
      <c r="H6" s="113"/>
      <c r="I6" s="112" t="s">
        <v>46</v>
      </c>
      <c r="J6" s="113"/>
      <c r="K6" s="114" t="s">
        <v>47</v>
      </c>
      <c r="L6" s="115"/>
      <c r="M6" s="112" t="s">
        <v>48</v>
      </c>
      <c r="N6" s="113"/>
      <c r="O6" s="112" t="s">
        <v>49</v>
      </c>
      <c r="P6" s="113"/>
      <c r="Q6" s="112" t="s">
        <v>50</v>
      </c>
      <c r="R6" s="113"/>
      <c r="S6" s="116"/>
      <c r="T6" s="117"/>
      <c r="U6" s="118"/>
      <c r="V6" s="118"/>
      <c r="W6" s="116"/>
      <c r="X6" s="117"/>
    </row>
    <row r="7" spans="1:24" x14ac:dyDescent="0.3">
      <c r="B7" s="119"/>
      <c r="C7" s="120"/>
      <c r="D7" s="121" t="s">
        <v>26</v>
      </c>
      <c r="E7" s="98">
        <v>0.05</v>
      </c>
      <c r="F7" s="99"/>
      <c r="G7" s="98">
        <v>0.25</v>
      </c>
      <c r="H7" s="99"/>
      <c r="I7" s="98">
        <v>0.25</v>
      </c>
      <c r="J7" s="99"/>
      <c r="K7" s="122">
        <v>0.25</v>
      </c>
      <c r="L7" s="123"/>
      <c r="M7" s="98">
        <v>0.25</v>
      </c>
      <c r="N7" s="99"/>
      <c r="O7" s="124">
        <v>0.5</v>
      </c>
      <c r="P7" s="125"/>
      <c r="Q7" s="98">
        <v>0.99999999900000003</v>
      </c>
      <c r="R7" s="99"/>
      <c r="S7" s="126"/>
      <c r="T7" s="127"/>
      <c r="U7" s="128"/>
      <c r="V7" s="128"/>
      <c r="W7" s="126"/>
      <c r="X7" s="127"/>
    </row>
    <row r="8" spans="1:24" x14ac:dyDescent="0.3">
      <c r="B8" s="119"/>
      <c r="C8" s="120"/>
      <c r="D8" s="129" t="s">
        <v>27</v>
      </c>
      <c r="E8" s="100">
        <v>0.05</v>
      </c>
      <c r="F8" s="101"/>
      <c r="G8" s="100">
        <v>0.25</v>
      </c>
      <c r="H8" s="101"/>
      <c r="I8" s="100">
        <v>0.25</v>
      </c>
      <c r="J8" s="101"/>
      <c r="K8" s="130">
        <v>0.25</v>
      </c>
      <c r="L8" s="131"/>
      <c r="M8" s="100">
        <v>0.5</v>
      </c>
      <c r="N8" s="101"/>
      <c r="O8" s="132">
        <v>0.5</v>
      </c>
      <c r="P8" s="133"/>
      <c r="Q8" s="100">
        <v>0.99999999900000003</v>
      </c>
      <c r="R8" s="101"/>
      <c r="S8" s="126"/>
      <c r="T8" s="127"/>
      <c r="U8" s="128"/>
      <c r="V8" s="128"/>
      <c r="W8" s="126"/>
      <c r="X8" s="127"/>
    </row>
    <row r="9" spans="1:24" x14ac:dyDescent="0.3">
      <c r="B9" s="119"/>
      <c r="C9" s="120"/>
      <c r="D9" s="129" t="s">
        <v>28</v>
      </c>
      <c r="E9" s="100">
        <v>0.15</v>
      </c>
      <c r="F9" s="101"/>
      <c r="G9" s="100">
        <v>0.5</v>
      </c>
      <c r="H9" s="101"/>
      <c r="I9" s="100">
        <v>0.5</v>
      </c>
      <c r="J9" s="101"/>
      <c r="K9" s="130">
        <v>1</v>
      </c>
      <c r="L9" s="131"/>
      <c r="M9" s="100">
        <v>1</v>
      </c>
      <c r="N9" s="101"/>
      <c r="O9" s="132">
        <v>1</v>
      </c>
      <c r="P9" s="133"/>
      <c r="Q9" s="100">
        <v>1</v>
      </c>
      <c r="R9" s="101"/>
      <c r="S9" s="126"/>
      <c r="T9" s="127"/>
      <c r="U9" s="128"/>
      <c r="V9" s="128"/>
      <c r="W9" s="126"/>
      <c r="X9" s="127"/>
    </row>
    <row r="10" spans="1:24" x14ac:dyDescent="0.3">
      <c r="B10" s="119"/>
      <c r="C10" s="120"/>
      <c r="D10" s="129" t="s">
        <v>29</v>
      </c>
      <c r="E10" s="100">
        <v>0.5</v>
      </c>
      <c r="F10" s="101"/>
      <c r="G10" s="100">
        <v>0.5</v>
      </c>
      <c r="H10" s="101"/>
      <c r="I10" s="100">
        <v>1</v>
      </c>
      <c r="J10" s="101"/>
      <c r="K10" s="130">
        <v>1</v>
      </c>
      <c r="L10" s="131"/>
      <c r="M10" s="100">
        <v>1</v>
      </c>
      <c r="N10" s="101"/>
      <c r="O10" s="132">
        <v>1</v>
      </c>
      <c r="P10" s="133"/>
      <c r="Q10" s="100">
        <v>1</v>
      </c>
      <c r="R10" s="101"/>
      <c r="S10" s="126"/>
      <c r="T10" s="127"/>
      <c r="U10" s="128"/>
      <c r="V10" s="128"/>
      <c r="W10" s="126"/>
      <c r="X10" s="127"/>
    </row>
    <row r="11" spans="1:24" x14ac:dyDescent="0.3">
      <c r="B11" s="119"/>
      <c r="C11" s="120"/>
      <c r="D11" s="129" t="s">
        <v>30</v>
      </c>
      <c r="E11" s="100">
        <v>1</v>
      </c>
      <c r="F11" s="101"/>
      <c r="G11" s="100">
        <v>1</v>
      </c>
      <c r="H11" s="101"/>
      <c r="I11" s="100">
        <v>1</v>
      </c>
      <c r="J11" s="101"/>
      <c r="K11" s="130">
        <v>1</v>
      </c>
      <c r="L11" s="131"/>
      <c r="M11" s="100">
        <v>1</v>
      </c>
      <c r="N11" s="101"/>
      <c r="O11" s="132">
        <v>1</v>
      </c>
      <c r="P11" s="133"/>
      <c r="Q11" s="100">
        <v>1</v>
      </c>
      <c r="R11" s="101"/>
      <c r="S11" s="126"/>
      <c r="T11" s="127"/>
      <c r="U11" s="134" t="s">
        <v>51</v>
      </c>
      <c r="V11" s="135"/>
      <c r="W11" s="126"/>
      <c r="X11" s="127"/>
    </row>
    <row r="12" spans="1:24" x14ac:dyDescent="0.3">
      <c r="B12" s="136"/>
      <c r="C12" s="137"/>
      <c r="D12" s="138" t="s">
        <v>31</v>
      </c>
      <c r="E12" s="102">
        <v>1</v>
      </c>
      <c r="F12" s="103"/>
      <c r="G12" s="102">
        <v>1</v>
      </c>
      <c r="H12" s="103"/>
      <c r="I12" s="102">
        <v>1</v>
      </c>
      <c r="J12" s="103"/>
      <c r="K12" s="139">
        <v>1</v>
      </c>
      <c r="L12" s="140"/>
      <c r="M12" s="102">
        <v>1</v>
      </c>
      <c r="N12" s="103"/>
      <c r="O12" s="141">
        <v>1</v>
      </c>
      <c r="P12" s="142"/>
      <c r="Q12" s="102">
        <v>1</v>
      </c>
      <c r="R12" s="103"/>
      <c r="S12" s="143" t="s">
        <v>52</v>
      </c>
      <c r="T12" s="144"/>
      <c r="U12" s="145"/>
      <c r="V12" s="146"/>
      <c r="W12" s="143" t="s">
        <v>40</v>
      </c>
      <c r="X12" s="144"/>
    </row>
    <row r="13" spans="1:24" ht="15" thickBot="1" x14ac:dyDescent="0.35">
      <c r="A13" s="69" t="s">
        <v>53</v>
      </c>
      <c r="E13" s="147" t="s">
        <v>54</v>
      </c>
      <c r="F13" s="148" t="s">
        <v>55</v>
      </c>
      <c r="G13" s="149" t="s">
        <v>54</v>
      </c>
      <c r="H13" s="150" t="s">
        <v>55</v>
      </c>
      <c r="I13" s="149" t="s">
        <v>54</v>
      </c>
      <c r="J13" s="150" t="s">
        <v>55</v>
      </c>
      <c r="K13" s="151" t="s">
        <v>54</v>
      </c>
      <c r="L13" s="152" t="s">
        <v>55</v>
      </c>
      <c r="M13" s="149" t="s">
        <v>54</v>
      </c>
      <c r="N13" s="150" t="s">
        <v>55</v>
      </c>
      <c r="O13" s="153" t="s">
        <v>54</v>
      </c>
      <c r="P13" s="154" t="s">
        <v>55</v>
      </c>
      <c r="Q13" s="149" t="s">
        <v>54</v>
      </c>
      <c r="R13" s="150" t="s">
        <v>55</v>
      </c>
      <c r="S13" s="149" t="s">
        <v>54</v>
      </c>
      <c r="T13" s="150" t="s">
        <v>55</v>
      </c>
      <c r="U13" s="149" t="s">
        <v>54</v>
      </c>
      <c r="V13" s="150" t="s">
        <v>55</v>
      </c>
      <c r="W13" s="149" t="s">
        <v>54</v>
      </c>
      <c r="X13" s="150" t="s">
        <v>55</v>
      </c>
    </row>
    <row r="14" spans="1:24" ht="15" thickTop="1" x14ac:dyDescent="0.3">
      <c r="B14" s="155" t="s">
        <v>56</v>
      </c>
      <c r="C14" s="156" t="s">
        <v>57</v>
      </c>
      <c r="D14" s="157" t="s">
        <v>38</v>
      </c>
      <c r="E14" s="158">
        <v>190.60034401325782</v>
      </c>
      <c r="F14" s="159">
        <v>208.96768534841337</v>
      </c>
      <c r="G14" s="160">
        <v>227.5603581626346</v>
      </c>
      <c r="H14" s="161">
        <v>259.01094441489658</v>
      </c>
      <c r="I14" s="162">
        <v>249.19026892769241</v>
      </c>
      <c r="J14" s="161">
        <v>292.77319370506746</v>
      </c>
      <c r="K14" s="163">
        <v>274.7716961866978</v>
      </c>
      <c r="L14" s="164">
        <v>324.18525242299199</v>
      </c>
      <c r="M14" s="162">
        <v>290.87403158167837</v>
      </c>
      <c r="N14" s="161">
        <v>350.29387443712722</v>
      </c>
      <c r="O14" s="165">
        <v>292.47249450882845</v>
      </c>
      <c r="P14" s="166">
        <v>355.22803616708154</v>
      </c>
      <c r="Q14" s="162">
        <v>327.02810150503564</v>
      </c>
      <c r="R14" s="161">
        <v>416.1746623683444</v>
      </c>
      <c r="S14" s="162">
        <v>384.8198519912296</v>
      </c>
      <c r="T14" s="167">
        <v>770.91180802081556</v>
      </c>
      <c r="U14" s="162">
        <v>196</v>
      </c>
      <c r="V14" s="161">
        <v>128</v>
      </c>
      <c r="W14" s="162">
        <v>640</v>
      </c>
      <c r="X14" s="161">
        <v>804</v>
      </c>
    </row>
    <row r="15" spans="1:24" x14ac:dyDescent="0.3">
      <c r="B15" s="168"/>
      <c r="C15" s="169"/>
      <c r="D15" s="170" t="s">
        <v>23</v>
      </c>
      <c r="E15" s="171">
        <v>229.80237126510642</v>
      </c>
      <c r="F15" s="172">
        <v>237.86163271319356</v>
      </c>
      <c r="G15" s="173">
        <v>299.52677722969332</v>
      </c>
      <c r="H15" s="174">
        <v>325.30082473881959</v>
      </c>
      <c r="I15" s="175">
        <v>306.24480674622652</v>
      </c>
      <c r="J15" s="174">
        <v>344.60638513605795</v>
      </c>
      <c r="K15" s="176">
        <v>348.40339322078057</v>
      </c>
      <c r="L15" s="177">
        <v>389.80037200310727</v>
      </c>
      <c r="M15" s="175">
        <v>386.75232202197992</v>
      </c>
      <c r="N15" s="174">
        <v>453.28265230290435</v>
      </c>
      <c r="O15" s="178">
        <v>386.75232202197992</v>
      </c>
      <c r="P15" s="179">
        <v>453.28265230290435</v>
      </c>
      <c r="Q15" s="175">
        <v>460.23782465961324</v>
      </c>
      <c r="R15" s="174">
        <v>577.48427788337028</v>
      </c>
      <c r="S15" s="175">
        <v>518.661962675778</v>
      </c>
      <c r="T15" s="180"/>
      <c r="U15" s="175">
        <v>224</v>
      </c>
      <c r="V15" s="174">
        <v>140</v>
      </c>
      <c r="W15" s="175">
        <v>670</v>
      </c>
      <c r="X15" s="174">
        <v>844</v>
      </c>
    </row>
    <row r="16" spans="1:24" x14ac:dyDescent="0.3">
      <c r="B16" s="168"/>
      <c r="C16" s="181"/>
      <c r="D16" s="182" t="s">
        <v>39</v>
      </c>
      <c r="E16" s="183">
        <v>208.62353942624463</v>
      </c>
      <c r="F16" s="184">
        <v>274.43163167160486</v>
      </c>
      <c r="G16" s="185">
        <v>284.53875178891803</v>
      </c>
      <c r="H16" s="186">
        <v>386.62262224047066</v>
      </c>
      <c r="I16" s="187">
        <v>288.33671789068489</v>
      </c>
      <c r="J16" s="186">
        <v>394.14660263219349</v>
      </c>
      <c r="K16" s="188">
        <v>305.65616305658369</v>
      </c>
      <c r="L16" s="189">
        <v>412.45020321014078</v>
      </c>
      <c r="M16" s="187">
        <v>346.88747221847024</v>
      </c>
      <c r="N16" s="186">
        <v>470.32367356353461</v>
      </c>
      <c r="O16" s="190">
        <v>366.46610464907775</v>
      </c>
      <c r="P16" s="191">
        <v>522.1666981997696</v>
      </c>
      <c r="Q16" s="187">
        <v>478.81425830095606</v>
      </c>
      <c r="R16" s="186">
        <v>732.79795651674851</v>
      </c>
      <c r="S16" s="187">
        <v>510.09581670678864</v>
      </c>
      <c r="T16" s="192"/>
      <c r="U16" s="187">
        <v>203</v>
      </c>
      <c r="V16" s="186">
        <v>139</v>
      </c>
      <c r="W16" s="187">
        <v>696</v>
      </c>
      <c r="X16" s="186">
        <v>726</v>
      </c>
    </row>
    <row r="17" spans="1:24" x14ac:dyDescent="0.3">
      <c r="B17" s="168"/>
      <c r="C17" s="193" t="s">
        <v>58</v>
      </c>
      <c r="D17" s="157" t="s">
        <v>38</v>
      </c>
      <c r="E17" s="194">
        <v>156.8565329573303</v>
      </c>
      <c r="F17" s="195">
        <v>161.87345004870019</v>
      </c>
      <c r="G17" s="160">
        <v>184.21157976029647</v>
      </c>
      <c r="H17" s="161">
        <v>206.11584131856776</v>
      </c>
      <c r="I17" s="162">
        <v>206.98511193195154</v>
      </c>
      <c r="J17" s="161">
        <v>241.28117605307258</v>
      </c>
      <c r="K17" s="163">
        <v>229.46236154462559</v>
      </c>
      <c r="L17" s="164">
        <v>271.69055727051432</v>
      </c>
      <c r="M17" s="162">
        <v>242.73716854342422</v>
      </c>
      <c r="N17" s="161">
        <v>295.99350399015646</v>
      </c>
      <c r="O17" s="165">
        <v>243.98857663718681</v>
      </c>
      <c r="P17" s="166">
        <v>300.3853377925999</v>
      </c>
      <c r="Q17" s="162">
        <v>273.04100676406819</v>
      </c>
      <c r="R17" s="161">
        <v>357.77489872200499</v>
      </c>
      <c r="S17" s="162">
        <v>271.61058114611239</v>
      </c>
      <c r="T17" s="167">
        <v>576.69338243259187</v>
      </c>
      <c r="U17" s="162">
        <v>164.82920934125485</v>
      </c>
      <c r="V17" s="161">
        <v>122.57659334400239</v>
      </c>
      <c r="W17" s="162">
        <v>339.20000000000005</v>
      </c>
      <c r="X17" s="161">
        <v>562.79999999999995</v>
      </c>
    </row>
    <row r="18" spans="1:24" x14ac:dyDescent="0.3">
      <c r="B18" s="168"/>
      <c r="C18" s="196"/>
      <c r="D18" s="170" t="s">
        <v>23</v>
      </c>
      <c r="E18" s="171">
        <v>173.63023202163726</v>
      </c>
      <c r="F18" s="172">
        <v>167.40707022713806</v>
      </c>
      <c r="G18" s="173">
        <v>228.6422979951904</v>
      </c>
      <c r="H18" s="174">
        <v>247.39830381347065</v>
      </c>
      <c r="I18" s="175">
        <v>241.94575411083491</v>
      </c>
      <c r="J18" s="174">
        <v>269.72005523579367</v>
      </c>
      <c r="K18" s="176">
        <v>283.20180379466001</v>
      </c>
      <c r="L18" s="177">
        <v>315.08832850783949</v>
      </c>
      <c r="M18" s="175">
        <v>315.86784278747689</v>
      </c>
      <c r="N18" s="174">
        <v>375.38013137755536</v>
      </c>
      <c r="O18" s="178">
        <v>315.86784278747689</v>
      </c>
      <c r="P18" s="179">
        <v>375.38013137755536</v>
      </c>
      <c r="Q18" s="175">
        <v>381.19992064112409</v>
      </c>
      <c r="R18" s="174">
        <v>495.96373687592194</v>
      </c>
      <c r="S18" s="175">
        <v>352.3858461220122</v>
      </c>
      <c r="T18" s="180"/>
      <c r="U18" s="175">
        <v>176.9153569949197</v>
      </c>
      <c r="V18" s="174">
        <v>131.47931954750021</v>
      </c>
      <c r="W18" s="175">
        <v>355.1</v>
      </c>
      <c r="X18" s="174">
        <v>590.79999999999995</v>
      </c>
    </row>
    <row r="19" spans="1:24" x14ac:dyDescent="0.3">
      <c r="B19" s="168"/>
      <c r="C19" s="197"/>
      <c r="D19" s="182" t="s">
        <v>39</v>
      </c>
      <c r="E19" s="183">
        <v>161.72006082262135</v>
      </c>
      <c r="F19" s="184">
        <v>194.7473972023563</v>
      </c>
      <c r="G19" s="185">
        <v>214.42690284947307</v>
      </c>
      <c r="H19" s="186">
        <v>291.06983479866369</v>
      </c>
      <c r="I19" s="187">
        <v>223.17499610455619</v>
      </c>
      <c r="J19" s="186">
        <v>301.56287919259768</v>
      </c>
      <c r="K19" s="188">
        <v>241.44997954342608</v>
      </c>
      <c r="L19" s="189">
        <v>322.3988752758807</v>
      </c>
      <c r="M19" s="187">
        <v>275.54883677656142</v>
      </c>
      <c r="N19" s="186">
        <v>377.27073965249127</v>
      </c>
      <c r="O19" s="190">
        <v>291.34292156823318</v>
      </c>
      <c r="P19" s="191">
        <v>424.5704256984672</v>
      </c>
      <c r="Q19" s="187">
        <v>391.12880541772233</v>
      </c>
      <c r="R19" s="186">
        <v>628.91352613506638</v>
      </c>
      <c r="S19" s="187">
        <v>344.07790710639603</v>
      </c>
      <c r="T19" s="192"/>
      <c r="U19" s="187">
        <v>162.99008239298877</v>
      </c>
      <c r="V19" s="186">
        <v>131.61303050322601</v>
      </c>
      <c r="W19" s="187">
        <v>368.88</v>
      </c>
      <c r="X19" s="186">
        <v>508.2</v>
      </c>
    </row>
    <row r="20" spans="1:24" x14ac:dyDescent="0.3">
      <c r="B20" s="168"/>
      <c r="C20" s="193" t="s">
        <v>37</v>
      </c>
      <c r="D20" s="157" t="s">
        <v>38</v>
      </c>
      <c r="E20" s="198">
        <v>0.82296038745040057</v>
      </c>
      <c r="F20" s="199">
        <v>0.77463388551587486</v>
      </c>
      <c r="G20" s="200">
        <v>0.80950645906719265</v>
      </c>
      <c r="H20" s="201">
        <v>0.79578043230637074</v>
      </c>
      <c r="I20" s="202">
        <v>0.83063079799481432</v>
      </c>
      <c r="J20" s="201">
        <v>0.82412318217949054</v>
      </c>
      <c r="K20" s="203">
        <v>0.83510188541658936</v>
      </c>
      <c r="L20" s="204">
        <v>0.83807192103858141</v>
      </c>
      <c r="M20" s="202">
        <v>0.83450958899114658</v>
      </c>
      <c r="N20" s="201">
        <v>0.84498624038395254</v>
      </c>
      <c r="O20" s="205">
        <v>0.83422742725580257</v>
      </c>
      <c r="P20" s="206">
        <v>0.93651984780782171</v>
      </c>
      <c r="Q20" s="202">
        <v>0.83491603781904311</v>
      </c>
      <c r="R20" s="201">
        <v>0.85967486988755837</v>
      </c>
      <c r="S20" s="202">
        <v>0.70581229045403471</v>
      </c>
      <c r="T20" s="207">
        <v>0.74806660947787751</v>
      </c>
      <c r="U20" s="202">
        <v>0.84096535378191251</v>
      </c>
      <c r="V20" s="201">
        <v>0.95762963550001867</v>
      </c>
      <c r="W20" s="208">
        <v>0.53</v>
      </c>
      <c r="X20" s="209">
        <v>0.7</v>
      </c>
    </row>
    <row r="21" spans="1:24" x14ac:dyDescent="0.3">
      <c r="B21" s="168"/>
      <c r="C21" s="196"/>
      <c r="D21" s="170" t="s">
        <v>23</v>
      </c>
      <c r="E21" s="210">
        <v>0.75556327406792767</v>
      </c>
      <c r="F21" s="211">
        <v>0.7038002233382149</v>
      </c>
      <c r="G21" s="212">
        <v>0.76334510092850605</v>
      </c>
      <c r="H21" s="213">
        <v>0.76052160031289195</v>
      </c>
      <c r="I21" s="214">
        <v>0.79004034935791156</v>
      </c>
      <c r="J21" s="213">
        <v>0.78269024275131305</v>
      </c>
      <c r="K21" s="215">
        <v>0.81285604361263264</v>
      </c>
      <c r="L21" s="216">
        <v>0.80833254952698652</v>
      </c>
      <c r="M21" s="214">
        <v>0.81671867187787817</v>
      </c>
      <c r="N21" s="213">
        <v>0.82813699017695708</v>
      </c>
      <c r="O21" s="217">
        <v>0.81671867187787817</v>
      </c>
      <c r="P21" s="218">
        <v>0.9230212774423695</v>
      </c>
      <c r="Q21" s="214">
        <v>0.82826725709268967</v>
      </c>
      <c r="R21" s="213">
        <v>0.85883504689297818</v>
      </c>
      <c r="S21" s="214">
        <v>0.67941332019809775</v>
      </c>
      <c r="T21" s="219"/>
      <c r="U21" s="214">
        <v>0.78980070087017729</v>
      </c>
      <c r="V21" s="213">
        <v>0.9391379967678587</v>
      </c>
      <c r="W21" s="220"/>
      <c r="X21" s="221"/>
    </row>
    <row r="22" spans="1:24" ht="15" thickBot="1" x14ac:dyDescent="0.35">
      <c r="B22" s="222"/>
      <c r="C22" s="223"/>
      <c r="D22" s="224" t="s">
        <v>39</v>
      </c>
      <c r="E22" s="225">
        <v>0.77517647944897783</v>
      </c>
      <c r="F22" s="226">
        <v>0.70963903109900361</v>
      </c>
      <c r="G22" s="227">
        <v>0.75359472655781989</v>
      </c>
      <c r="H22" s="228">
        <v>0.75285257006410955</v>
      </c>
      <c r="I22" s="229">
        <v>0.77400824195122797</v>
      </c>
      <c r="J22" s="228">
        <v>0.7651033325638168</v>
      </c>
      <c r="K22" s="230">
        <v>0.78993983673978252</v>
      </c>
      <c r="L22" s="231">
        <v>0.78166739346136416</v>
      </c>
      <c r="M22" s="229">
        <v>0.79434646346357629</v>
      </c>
      <c r="N22" s="228">
        <v>0.80215128614300313</v>
      </c>
      <c r="O22" s="232">
        <v>0.79500646273198616</v>
      </c>
      <c r="P22" s="233">
        <v>0.91556089432334331</v>
      </c>
      <c r="Q22" s="229">
        <v>0.81686958697850742</v>
      </c>
      <c r="R22" s="228">
        <v>0.85823591692929646</v>
      </c>
      <c r="S22" s="229">
        <v>0.67453583392976069</v>
      </c>
      <c r="T22" s="234"/>
      <c r="U22" s="229">
        <v>0.8029068098176787</v>
      </c>
      <c r="V22" s="228">
        <v>0.94685633455558282</v>
      </c>
      <c r="W22" s="235"/>
      <c r="X22" s="236"/>
    </row>
    <row r="23" spans="1:24" ht="15" thickTop="1" x14ac:dyDescent="0.3">
      <c r="B23" s="237" t="s">
        <v>59</v>
      </c>
      <c r="C23" s="238" t="s">
        <v>57</v>
      </c>
      <c r="D23" s="239" t="s">
        <v>38</v>
      </c>
      <c r="E23" s="240">
        <v>551.5105993404004</v>
      </c>
      <c r="F23" s="241">
        <v>392.50755312492589</v>
      </c>
      <c r="G23" s="242">
        <v>531.51247145729417</v>
      </c>
      <c r="H23" s="243">
        <v>420.44247451393232</v>
      </c>
      <c r="I23" s="242">
        <v>495.91712889569874</v>
      </c>
      <c r="J23" s="243">
        <v>443.31252484766821</v>
      </c>
      <c r="K23" s="242">
        <v>484.81807870984051</v>
      </c>
      <c r="L23" s="243">
        <v>465.72976393765543</v>
      </c>
      <c r="M23" s="242">
        <v>479.15012568225058</v>
      </c>
      <c r="N23" s="243">
        <v>481.84800671073776</v>
      </c>
      <c r="O23" s="242">
        <v>477.72116267087296</v>
      </c>
      <c r="P23" s="243">
        <v>483.30613934247248</v>
      </c>
      <c r="Q23" s="242">
        <v>462.68134104407613</v>
      </c>
      <c r="R23" s="243">
        <v>517.31994891905526</v>
      </c>
      <c r="S23" s="242">
        <v>384.8198519912296</v>
      </c>
      <c r="T23" s="244">
        <v>770.91180802081556</v>
      </c>
      <c r="U23" s="245"/>
      <c r="V23" s="246"/>
      <c r="W23" s="245"/>
      <c r="X23" s="246"/>
    </row>
    <row r="24" spans="1:24" x14ac:dyDescent="0.3">
      <c r="B24" s="168"/>
      <c r="C24" s="169"/>
      <c r="D24" s="170" t="s">
        <v>23</v>
      </c>
      <c r="E24" s="175">
        <v>754.24419872908663</v>
      </c>
      <c r="F24" s="174">
        <v>509.54245147836525</v>
      </c>
      <c r="G24" s="175">
        <v>716.74761167688303</v>
      </c>
      <c r="H24" s="174">
        <v>558.4116863313393</v>
      </c>
      <c r="I24" s="175">
        <v>688.79832487735405</v>
      </c>
      <c r="J24" s="174">
        <v>569.30306131258158</v>
      </c>
      <c r="K24" s="175">
        <v>652.84022473439234</v>
      </c>
      <c r="L24" s="174">
        <v>595.96477265858334</v>
      </c>
      <c r="M24" s="175">
        <v>636.62029095062087</v>
      </c>
      <c r="N24" s="174">
        <v>630.84126613819876</v>
      </c>
      <c r="O24" s="175">
        <v>636.62029095062087</v>
      </c>
      <c r="P24" s="174">
        <v>630.84126613819876</v>
      </c>
      <c r="Q24" s="175">
        <v>600.96806863657014</v>
      </c>
      <c r="R24" s="174">
        <v>697.83131819272353</v>
      </c>
      <c r="S24" s="175">
        <v>518.661962675778</v>
      </c>
      <c r="T24" s="180"/>
      <c r="U24" s="247"/>
      <c r="V24" s="248"/>
      <c r="W24" s="247"/>
      <c r="X24" s="248"/>
    </row>
    <row r="25" spans="1:24" x14ac:dyDescent="0.3">
      <c r="B25" s="168"/>
      <c r="C25" s="181"/>
      <c r="D25" s="182" t="s">
        <v>39</v>
      </c>
      <c r="E25" s="187">
        <v>747.20944645510838</v>
      </c>
      <c r="F25" s="186">
        <v>621.65457161701761</v>
      </c>
      <c r="G25" s="187">
        <v>727.81269194974652</v>
      </c>
      <c r="H25" s="186">
        <v>688.73741516862492</v>
      </c>
      <c r="I25" s="187">
        <v>709.93916923701238</v>
      </c>
      <c r="J25" s="186">
        <v>693.05618764184862</v>
      </c>
      <c r="K25" s="187">
        <v>691.79913110792484</v>
      </c>
      <c r="L25" s="186">
        <v>704.42488208125963</v>
      </c>
      <c r="M25" s="187">
        <v>677.01965649268357</v>
      </c>
      <c r="N25" s="186">
        <v>738.69990374470763</v>
      </c>
      <c r="O25" s="187">
        <v>670.73810760817196</v>
      </c>
      <c r="P25" s="186">
        <v>766.45716766234818</v>
      </c>
      <c r="Q25" s="187">
        <v>619.34433140307669</v>
      </c>
      <c r="R25" s="186">
        <v>881.72000735297979</v>
      </c>
      <c r="S25" s="187">
        <v>510.09581670678864</v>
      </c>
      <c r="T25" s="192"/>
      <c r="U25" s="247"/>
      <c r="V25" s="248"/>
      <c r="W25" s="247"/>
      <c r="X25" s="248"/>
    </row>
    <row r="26" spans="1:24" x14ac:dyDescent="0.3">
      <c r="B26" s="168"/>
      <c r="C26" s="193" t="s">
        <v>58</v>
      </c>
      <c r="D26" s="157" t="s">
        <v>38</v>
      </c>
      <c r="E26" s="162">
        <v>156.8565329573303</v>
      </c>
      <c r="F26" s="161">
        <v>161.87345004870019</v>
      </c>
      <c r="G26" s="162">
        <v>184.21157976029647</v>
      </c>
      <c r="H26" s="161">
        <v>206.11584131856776</v>
      </c>
      <c r="I26" s="162">
        <v>206.98511193195154</v>
      </c>
      <c r="J26" s="161">
        <v>241.28117605307258</v>
      </c>
      <c r="K26" s="162">
        <v>229.46236154462559</v>
      </c>
      <c r="L26" s="161">
        <v>271.69055727051432</v>
      </c>
      <c r="M26" s="162">
        <v>242.73716854342422</v>
      </c>
      <c r="N26" s="161">
        <v>295.99350399015646</v>
      </c>
      <c r="O26" s="162">
        <v>243.98857663718681</v>
      </c>
      <c r="P26" s="161">
        <v>300.3853377925999</v>
      </c>
      <c r="Q26" s="162">
        <v>273.04100676406819</v>
      </c>
      <c r="R26" s="161">
        <v>357.77489872200499</v>
      </c>
      <c r="S26" s="162">
        <v>271.61058114611239</v>
      </c>
      <c r="T26" s="167">
        <v>576.69338243259187</v>
      </c>
      <c r="U26" s="247"/>
      <c r="V26" s="248"/>
      <c r="W26" s="247"/>
      <c r="X26" s="248"/>
    </row>
    <row r="27" spans="1:24" x14ac:dyDescent="0.3">
      <c r="B27" s="168"/>
      <c r="C27" s="196"/>
      <c r="D27" s="170" t="s">
        <v>23</v>
      </c>
      <c r="E27" s="175">
        <v>173.63023202163726</v>
      </c>
      <c r="F27" s="174">
        <v>167.40707022713806</v>
      </c>
      <c r="G27" s="175">
        <v>228.6422979951904</v>
      </c>
      <c r="H27" s="174">
        <v>247.39830381347065</v>
      </c>
      <c r="I27" s="175">
        <v>241.94575411083491</v>
      </c>
      <c r="J27" s="174">
        <v>269.72005523579367</v>
      </c>
      <c r="K27" s="175">
        <v>283.20180379466001</v>
      </c>
      <c r="L27" s="174">
        <v>315.08832850783949</v>
      </c>
      <c r="M27" s="175">
        <v>315.86784278747689</v>
      </c>
      <c r="N27" s="174">
        <v>375.38013137755536</v>
      </c>
      <c r="O27" s="175">
        <v>315.86784278747689</v>
      </c>
      <c r="P27" s="174">
        <v>375.38013137755536</v>
      </c>
      <c r="Q27" s="175">
        <v>381.19992064112409</v>
      </c>
      <c r="R27" s="174">
        <v>495.96373687592194</v>
      </c>
      <c r="S27" s="175">
        <v>352.3858461220122</v>
      </c>
      <c r="T27" s="180"/>
      <c r="U27" s="247"/>
      <c r="V27" s="248"/>
      <c r="W27" s="247"/>
      <c r="X27" s="248"/>
    </row>
    <row r="28" spans="1:24" x14ac:dyDescent="0.3">
      <c r="B28" s="168"/>
      <c r="C28" s="197"/>
      <c r="D28" s="182" t="s">
        <v>39</v>
      </c>
      <c r="E28" s="187">
        <v>161.72006082262135</v>
      </c>
      <c r="F28" s="186">
        <v>194.7473972023563</v>
      </c>
      <c r="G28" s="187">
        <v>214.42690284947307</v>
      </c>
      <c r="H28" s="186">
        <v>291.06983479866369</v>
      </c>
      <c r="I28" s="187">
        <v>223.17499610455619</v>
      </c>
      <c r="J28" s="186">
        <v>301.56287919259768</v>
      </c>
      <c r="K28" s="187">
        <v>241.44997954342608</v>
      </c>
      <c r="L28" s="186">
        <v>322.3988752758807</v>
      </c>
      <c r="M28" s="187">
        <v>275.54883677656142</v>
      </c>
      <c r="N28" s="186">
        <v>377.27073965249127</v>
      </c>
      <c r="O28" s="187">
        <v>291.34292156823318</v>
      </c>
      <c r="P28" s="186">
        <v>424.5704256984672</v>
      </c>
      <c r="Q28" s="187">
        <v>391.12880541772233</v>
      </c>
      <c r="R28" s="186">
        <v>628.91352613506638</v>
      </c>
      <c r="S28" s="187">
        <v>344.07790710639603</v>
      </c>
      <c r="T28" s="192"/>
      <c r="U28" s="247"/>
      <c r="V28" s="248"/>
      <c r="W28" s="247"/>
      <c r="X28" s="248"/>
    </row>
    <row r="29" spans="1:24" x14ac:dyDescent="0.3">
      <c r="B29" s="168"/>
      <c r="C29" s="193" t="s">
        <v>37</v>
      </c>
      <c r="D29" s="157" t="s">
        <v>38</v>
      </c>
      <c r="E29" s="202">
        <v>0.28441254464543148</v>
      </c>
      <c r="F29" s="201">
        <v>0.4124084970084122</v>
      </c>
      <c r="G29" s="202">
        <v>0.34657997629900855</v>
      </c>
      <c r="H29" s="201">
        <v>0.49023553473481812</v>
      </c>
      <c r="I29" s="202">
        <v>0.41737842851458479</v>
      </c>
      <c r="J29" s="201">
        <v>0.5442688002915822</v>
      </c>
      <c r="K29" s="202">
        <v>0.47329580232497243</v>
      </c>
      <c r="L29" s="201">
        <v>0.58336524377017052</v>
      </c>
      <c r="M29" s="202">
        <v>0.50659940493138034</v>
      </c>
      <c r="N29" s="201">
        <v>0.61428811548004769</v>
      </c>
      <c r="O29" s="202">
        <v>0.51073428540004473</v>
      </c>
      <c r="P29" s="201">
        <v>0.46708853992590293</v>
      </c>
      <c r="Q29" s="202">
        <v>0.59012755117362226</v>
      </c>
      <c r="R29" s="201">
        <v>0.69159308367979799</v>
      </c>
      <c r="S29" s="202">
        <v>0.70581229045403471</v>
      </c>
      <c r="T29" s="207">
        <v>0.74806660947787751</v>
      </c>
      <c r="U29" s="249"/>
      <c r="V29" s="250"/>
      <c r="W29" s="249"/>
      <c r="X29" s="250"/>
    </row>
    <row r="30" spans="1:24" x14ac:dyDescent="0.3">
      <c r="B30" s="168"/>
      <c r="C30" s="196"/>
      <c r="D30" s="170" t="s">
        <v>23</v>
      </c>
      <c r="E30" s="214">
        <v>0.23020426582558665</v>
      </c>
      <c r="F30" s="213">
        <v>0.3285439117809128</v>
      </c>
      <c r="G30" s="214">
        <v>0.31899973473265597</v>
      </c>
      <c r="H30" s="213">
        <v>0.44303926631412638</v>
      </c>
      <c r="I30" s="214">
        <v>0.35125775625821282</v>
      </c>
      <c r="J30" s="213">
        <v>0.47377236056649474</v>
      </c>
      <c r="K30" s="214">
        <v>0.43379956238125567</v>
      </c>
      <c r="L30" s="213">
        <v>0.52870294179006361</v>
      </c>
      <c r="M30" s="214">
        <v>0.49616364303408139</v>
      </c>
      <c r="N30" s="213">
        <v>0.59504688663680516</v>
      </c>
      <c r="O30" s="214">
        <v>0.49616364303408139</v>
      </c>
      <c r="P30" s="213">
        <v>0.46235411120677689</v>
      </c>
      <c r="Q30" s="214">
        <v>0.6343097754028113</v>
      </c>
      <c r="R30" s="213">
        <v>0.71072152244526976</v>
      </c>
      <c r="S30" s="214">
        <v>0.67941332019809775</v>
      </c>
      <c r="T30" s="219"/>
      <c r="U30" s="249"/>
      <c r="V30" s="250"/>
      <c r="W30" s="249"/>
      <c r="X30" s="250"/>
    </row>
    <row r="31" spans="1:24" x14ac:dyDescent="0.3">
      <c r="B31" s="251"/>
      <c r="C31" s="197"/>
      <c r="D31" s="252" t="s">
        <v>39</v>
      </c>
      <c r="E31" s="253">
        <v>0.21643203467227223</v>
      </c>
      <c r="F31" s="254">
        <v>0.31327268565851424</v>
      </c>
      <c r="G31" s="253">
        <v>0.29461825167549932</v>
      </c>
      <c r="H31" s="254">
        <v>0.42261365273353196</v>
      </c>
      <c r="I31" s="253">
        <v>0.31435791371309657</v>
      </c>
      <c r="J31" s="254">
        <v>0.4351203907704474</v>
      </c>
      <c r="K31" s="253">
        <v>0.3490174657443425</v>
      </c>
      <c r="L31" s="254">
        <v>0.45767672817481492</v>
      </c>
      <c r="M31" s="253">
        <v>0.40700271274847277</v>
      </c>
      <c r="N31" s="254">
        <v>0.51072260567516581</v>
      </c>
      <c r="O31" s="253">
        <v>0.43436166554954153</v>
      </c>
      <c r="P31" s="254">
        <v>0.43395739206223133</v>
      </c>
      <c r="Q31" s="253">
        <v>0.63152076411460856</v>
      </c>
      <c r="R31" s="254">
        <v>0.71328031675626125</v>
      </c>
      <c r="S31" s="253">
        <v>0.67453583392976069</v>
      </c>
      <c r="T31" s="255"/>
      <c r="U31" s="256"/>
      <c r="V31" s="257"/>
      <c r="W31" s="256"/>
      <c r="X31" s="257"/>
    </row>
    <row r="32" spans="1:24" x14ac:dyDescent="0.3">
      <c r="A32" s="258" t="s">
        <v>60</v>
      </c>
      <c r="B32" s="258"/>
      <c r="C32" s="258"/>
      <c r="D32" s="258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60"/>
      <c r="U32" s="134" t="s">
        <v>51</v>
      </c>
      <c r="V32" s="135"/>
      <c r="W32" s="260"/>
      <c r="X32" s="260"/>
    </row>
    <row r="33" spans="1:22" x14ac:dyDescent="0.3">
      <c r="A33" s="258"/>
      <c r="B33" s="258"/>
      <c r="C33" s="258"/>
      <c r="D33" s="258"/>
      <c r="E33" s="149" t="s">
        <v>54</v>
      </c>
      <c r="F33" s="150" t="s">
        <v>55</v>
      </c>
      <c r="G33" s="149" t="s">
        <v>54</v>
      </c>
      <c r="H33" s="150" t="s">
        <v>55</v>
      </c>
      <c r="I33" s="149" t="s">
        <v>54</v>
      </c>
      <c r="J33" s="150" t="s">
        <v>55</v>
      </c>
      <c r="K33" s="149" t="s">
        <v>54</v>
      </c>
      <c r="L33" s="150" t="s">
        <v>55</v>
      </c>
      <c r="M33" s="149" t="s">
        <v>54</v>
      </c>
      <c r="N33" s="150" t="s">
        <v>55</v>
      </c>
      <c r="O33" s="149" t="s">
        <v>54</v>
      </c>
      <c r="P33" s="150" t="s">
        <v>55</v>
      </c>
      <c r="Q33" s="149" t="s">
        <v>54</v>
      </c>
      <c r="R33" s="150" t="s">
        <v>55</v>
      </c>
      <c r="S33" s="149" t="s">
        <v>54</v>
      </c>
      <c r="T33" s="150" t="s">
        <v>55</v>
      </c>
      <c r="U33" s="145"/>
      <c r="V33" s="146"/>
    </row>
    <row r="34" spans="1:22" x14ac:dyDescent="0.3">
      <c r="B34" s="155" t="s">
        <v>56</v>
      </c>
      <c r="C34" s="156" t="s">
        <v>57</v>
      </c>
      <c r="D34" s="157" t="s">
        <v>38</v>
      </c>
      <c r="E34" s="261">
        <v>1</v>
      </c>
      <c r="F34" s="262">
        <v>1</v>
      </c>
      <c r="G34" s="261">
        <v>1.1939136801705137</v>
      </c>
      <c r="H34" s="262">
        <v>1.2394784580354887</v>
      </c>
      <c r="I34" s="261">
        <v>1.3073967427380886</v>
      </c>
      <c r="J34" s="262">
        <v>1.4010453014155013</v>
      </c>
      <c r="K34" s="263">
        <v>1.4416117536890971</v>
      </c>
      <c r="L34" s="264">
        <v>1.5513654749176913</v>
      </c>
      <c r="M34" s="261">
        <v>1.5260939485053904</v>
      </c>
      <c r="N34" s="262">
        <v>1.6763064291642971</v>
      </c>
      <c r="O34" s="265">
        <v>1.534480412524778</v>
      </c>
      <c r="P34" s="266">
        <v>1.6999185092891622</v>
      </c>
      <c r="Q34" s="261">
        <v>1.7157791776193654</v>
      </c>
      <c r="R34" s="262">
        <v>1.9915742554857383</v>
      </c>
      <c r="S34" s="261">
        <v>2.0189882341684662</v>
      </c>
      <c r="T34" s="261">
        <v>3.6891436431210338</v>
      </c>
      <c r="U34" s="261">
        <v>0.97245073476151955</v>
      </c>
      <c r="V34" s="262">
        <v>1.6325600417844794</v>
      </c>
    </row>
    <row r="35" spans="1:22" x14ac:dyDescent="0.3">
      <c r="B35" s="168"/>
      <c r="C35" s="169"/>
      <c r="D35" s="170" t="s">
        <v>23</v>
      </c>
      <c r="E35" s="267">
        <v>1</v>
      </c>
      <c r="F35" s="268">
        <v>1</v>
      </c>
      <c r="G35" s="267">
        <v>1.3034102980780424</v>
      </c>
      <c r="H35" s="268">
        <v>1.3676052797092231</v>
      </c>
      <c r="I35" s="267">
        <v>1.3326442414858024</v>
      </c>
      <c r="J35" s="268">
        <v>1.448768265841234</v>
      </c>
      <c r="K35" s="269">
        <v>1.5161000789624259</v>
      </c>
      <c r="L35" s="270">
        <v>1.6387694289188577</v>
      </c>
      <c r="M35" s="267">
        <v>1.6829779427115297</v>
      </c>
      <c r="N35" s="268">
        <v>1.9056568608080606</v>
      </c>
      <c r="O35" s="271">
        <v>1.6829779427115297</v>
      </c>
      <c r="P35" s="272">
        <v>1.9056568608080606</v>
      </c>
      <c r="Q35" s="267">
        <v>2.0027548981584271</v>
      </c>
      <c r="R35" s="268">
        <v>2.4278160008246625</v>
      </c>
      <c r="S35" s="267">
        <v>2.2569913435637927</v>
      </c>
      <c r="T35" s="267">
        <v>3.2410094861761838</v>
      </c>
      <c r="U35" s="267">
        <v>1.0259034431477965</v>
      </c>
      <c r="V35" s="268">
        <v>1.6990116622370968</v>
      </c>
    </row>
    <row r="36" spans="1:22" x14ac:dyDescent="0.3">
      <c r="B36" s="168"/>
      <c r="C36" s="181"/>
      <c r="D36" s="182" t="s">
        <v>39</v>
      </c>
      <c r="E36" s="273">
        <v>1</v>
      </c>
      <c r="F36" s="274">
        <v>1</v>
      </c>
      <c r="G36" s="273">
        <v>1.363886129875157</v>
      </c>
      <c r="H36" s="274">
        <v>1.4088121689380098</v>
      </c>
      <c r="I36" s="273">
        <v>1.3820910079642357</v>
      </c>
      <c r="J36" s="274">
        <v>1.4362287620832428</v>
      </c>
      <c r="K36" s="275">
        <v>1.4651087020055247</v>
      </c>
      <c r="L36" s="276">
        <v>1.5029251573437208</v>
      </c>
      <c r="M36" s="273">
        <v>1.6627436825800115</v>
      </c>
      <c r="N36" s="274">
        <v>1.7138099959495248</v>
      </c>
      <c r="O36" s="277">
        <v>1.7565903907916187</v>
      </c>
      <c r="P36" s="278">
        <v>1.9027205246682852</v>
      </c>
      <c r="Q36" s="273">
        <v>2.2951113743817619</v>
      </c>
      <c r="R36" s="274">
        <v>2.6702386749412397</v>
      </c>
      <c r="S36" s="273">
        <v>2.4450539862838654</v>
      </c>
      <c r="T36" s="273">
        <v>2.8091215408554557</v>
      </c>
      <c r="U36" s="273">
        <v>1.0277021646613036</v>
      </c>
      <c r="V36" s="274">
        <v>1.9743282854072293</v>
      </c>
    </row>
    <row r="37" spans="1:22" x14ac:dyDescent="0.3">
      <c r="B37" s="168"/>
      <c r="C37" s="193" t="s">
        <v>58</v>
      </c>
      <c r="D37" s="157" t="s">
        <v>38</v>
      </c>
      <c r="E37" s="261">
        <v>1</v>
      </c>
      <c r="F37" s="262">
        <v>1</v>
      </c>
      <c r="G37" s="261">
        <v>1.174395329842</v>
      </c>
      <c r="H37" s="262">
        <v>1.273314686605846</v>
      </c>
      <c r="I37" s="261">
        <v>1.3195823471902042</v>
      </c>
      <c r="J37" s="262">
        <v>1.4905543557666949</v>
      </c>
      <c r="K37" s="263">
        <v>1.4628804884208824</v>
      </c>
      <c r="L37" s="264">
        <v>1.6784133357803597</v>
      </c>
      <c r="M37" s="261">
        <v>1.5475107345988326</v>
      </c>
      <c r="N37" s="262">
        <v>1.8285488071150999</v>
      </c>
      <c r="O37" s="265">
        <v>1.5554887771461776</v>
      </c>
      <c r="P37" s="266">
        <v>1.8556800865257885</v>
      </c>
      <c r="Q37" s="261">
        <v>1.7407053542254665</v>
      </c>
      <c r="R37" s="262">
        <v>2.2102135873076603</v>
      </c>
      <c r="S37" s="261">
        <v>1.7315860297638903</v>
      </c>
      <c r="T37" s="261">
        <v>3.5626187139341976</v>
      </c>
      <c r="U37" s="261">
        <v>0.95163068235425263</v>
      </c>
      <c r="V37" s="262">
        <v>1.3205902173705708</v>
      </c>
    </row>
    <row r="38" spans="1:22" x14ac:dyDescent="0.3">
      <c r="B38" s="168"/>
      <c r="C38" s="196"/>
      <c r="D38" s="170" t="s">
        <v>23</v>
      </c>
      <c r="E38" s="267">
        <v>1</v>
      </c>
      <c r="F38" s="268">
        <v>1</v>
      </c>
      <c r="G38" s="267">
        <v>1.3168346049707387</v>
      </c>
      <c r="H38" s="268">
        <v>1.4778247028503659</v>
      </c>
      <c r="I38" s="267">
        <v>1.3934540736009866</v>
      </c>
      <c r="J38" s="268">
        <v>1.6111628670750719</v>
      </c>
      <c r="K38" s="269">
        <v>1.6310627504049426</v>
      </c>
      <c r="L38" s="270">
        <v>1.8821685851160728</v>
      </c>
      <c r="M38" s="267">
        <v>1.8191984144104261</v>
      </c>
      <c r="N38" s="268">
        <v>2.2423194603922001</v>
      </c>
      <c r="O38" s="271">
        <v>1.8191984144104261</v>
      </c>
      <c r="P38" s="272">
        <v>2.2423194603922001</v>
      </c>
      <c r="Q38" s="267">
        <v>2.1954697416612343</v>
      </c>
      <c r="R38" s="268">
        <v>2.9626212095044604</v>
      </c>
      <c r="S38" s="267">
        <v>2.0295189496613641</v>
      </c>
      <c r="T38" s="267">
        <v>3.44485678920331</v>
      </c>
      <c r="U38" s="267">
        <v>0.98143109208220525</v>
      </c>
      <c r="V38" s="268">
        <v>1.2732578081730797</v>
      </c>
    </row>
    <row r="39" spans="1:22" x14ac:dyDescent="0.3">
      <c r="B39" s="168"/>
      <c r="C39" s="197"/>
      <c r="D39" s="182" t="s">
        <v>39</v>
      </c>
      <c r="E39" s="273">
        <v>1</v>
      </c>
      <c r="F39" s="274">
        <v>1</v>
      </c>
      <c r="G39" s="273">
        <v>1.3259140626014352</v>
      </c>
      <c r="H39" s="274">
        <v>1.4946019252633276</v>
      </c>
      <c r="I39" s="273">
        <v>1.3800081138315929</v>
      </c>
      <c r="J39" s="274">
        <v>1.5484822057942709</v>
      </c>
      <c r="K39" s="275">
        <v>1.4930119263821853</v>
      </c>
      <c r="L39" s="276">
        <v>1.6554720623089278</v>
      </c>
      <c r="M39" s="273">
        <v>1.7038630543108091</v>
      </c>
      <c r="N39" s="274">
        <v>1.9372312291315521</v>
      </c>
      <c r="O39" s="277">
        <v>1.8015261686537791</v>
      </c>
      <c r="P39" s="278">
        <v>2.180108344438147</v>
      </c>
      <c r="Q39" s="273">
        <v>2.4185546519594889</v>
      </c>
      <c r="R39" s="274">
        <v>3.229380906598617</v>
      </c>
      <c r="S39" s="273">
        <v>2.1276142573541903</v>
      </c>
      <c r="T39" s="273">
        <v>2.96123794575476</v>
      </c>
      <c r="U39" s="273">
        <v>0.99220798252432785</v>
      </c>
      <c r="V39" s="274">
        <v>1.4796969301423599</v>
      </c>
    </row>
    <row r="40" spans="1:22" x14ac:dyDescent="0.3">
      <c r="B40" s="168"/>
      <c r="C40" s="193" t="s">
        <v>37</v>
      </c>
      <c r="D40" s="157" t="s">
        <v>38</v>
      </c>
      <c r="E40" s="261">
        <v>1</v>
      </c>
      <c r="F40" s="262">
        <v>1</v>
      </c>
      <c r="G40" s="261">
        <v>0.98365179103590961</v>
      </c>
      <c r="H40" s="262">
        <v>1.0272987629199994</v>
      </c>
      <c r="I40" s="261">
        <v>1.0093205100286506</v>
      </c>
      <c r="J40" s="262">
        <v>1.0638873377333058</v>
      </c>
      <c r="K40" s="263">
        <v>1.0147534415402473</v>
      </c>
      <c r="L40" s="264">
        <v>1.0818942170086703</v>
      </c>
      <c r="M40" s="261">
        <v>1.0140337271597317</v>
      </c>
      <c r="N40" s="262">
        <v>1.0908201360455925</v>
      </c>
      <c r="O40" s="265">
        <v>1.0136908652922023</v>
      </c>
      <c r="P40" s="266">
        <v>1.2089838378089248</v>
      </c>
      <c r="Q40" s="261">
        <v>1.0145276134197445</v>
      </c>
      <c r="R40" s="262">
        <v>1.1097821641446135</v>
      </c>
      <c r="S40" s="261">
        <v>0.85765038174036501</v>
      </c>
      <c r="T40" s="261">
        <v>0.96570344192946755</v>
      </c>
      <c r="U40" s="261">
        <v>0.97859012116189847</v>
      </c>
      <c r="V40" s="262">
        <v>0.80890759517003252</v>
      </c>
    </row>
    <row r="41" spans="1:22" x14ac:dyDescent="0.3">
      <c r="B41" s="168"/>
      <c r="C41" s="196"/>
      <c r="D41" s="170" t="s">
        <v>23</v>
      </c>
      <c r="E41" s="267">
        <v>1</v>
      </c>
      <c r="F41" s="268">
        <v>1</v>
      </c>
      <c r="G41" s="267">
        <v>1.0102993715121718</v>
      </c>
      <c r="H41" s="268">
        <v>1.0805930079215382</v>
      </c>
      <c r="I41" s="267">
        <v>1.0456309570267497</v>
      </c>
      <c r="J41" s="268">
        <v>1.1120914952810226</v>
      </c>
      <c r="K41" s="269">
        <v>1.0758278909405463</v>
      </c>
      <c r="L41" s="270">
        <v>1.1485255655261963</v>
      </c>
      <c r="M41" s="267">
        <v>1.0809401408312131</v>
      </c>
      <c r="N41" s="268">
        <v>1.1766648584579824</v>
      </c>
      <c r="O41" s="271">
        <v>1.0809401408312131</v>
      </c>
      <c r="P41" s="272">
        <v>1.3114819331320484</v>
      </c>
      <c r="Q41" s="267">
        <v>1.0962248768833431</v>
      </c>
      <c r="R41" s="268">
        <v>1.2202824301751614</v>
      </c>
      <c r="S41" s="267">
        <v>0.89921432594276174</v>
      </c>
      <c r="T41" s="267">
        <v>1.0628962376989615</v>
      </c>
      <c r="U41" s="267">
        <v>0.95665054897453505</v>
      </c>
      <c r="V41" s="268">
        <v>0.7494108701388047</v>
      </c>
    </row>
    <row r="42" spans="1:22" ht="15" thickBot="1" x14ac:dyDescent="0.35">
      <c r="B42" s="222"/>
      <c r="C42" s="223"/>
      <c r="D42" s="279" t="s">
        <v>39</v>
      </c>
      <c r="E42" s="280">
        <v>1</v>
      </c>
      <c r="F42" s="281">
        <v>1</v>
      </c>
      <c r="G42" s="280">
        <v>0.97215891675854382</v>
      </c>
      <c r="H42" s="281">
        <v>1.0608950988760892</v>
      </c>
      <c r="I42" s="280">
        <v>0.99849293995790445</v>
      </c>
      <c r="J42" s="281">
        <v>1.0781584707635328</v>
      </c>
      <c r="K42" s="282">
        <v>1.0190451564027059</v>
      </c>
      <c r="L42" s="283">
        <v>1.1015000009946065</v>
      </c>
      <c r="M42" s="280">
        <v>1.0247298318806386</v>
      </c>
      <c r="N42" s="281">
        <v>1.1303652293486841</v>
      </c>
      <c r="O42" s="284">
        <v>1.0255812499588535</v>
      </c>
      <c r="P42" s="285">
        <v>1.2901783219356362</v>
      </c>
      <c r="Q42" s="280">
        <v>1.0537853103581865</v>
      </c>
      <c r="R42" s="281">
        <v>1.2093978478046281</v>
      </c>
      <c r="S42" s="280">
        <v>0.87017066669675536</v>
      </c>
      <c r="T42" s="280">
        <v>1.0541508805108448</v>
      </c>
      <c r="U42" s="280">
        <v>0.96546257918151446</v>
      </c>
      <c r="V42" s="281">
        <v>0.74946853625062382</v>
      </c>
    </row>
    <row r="43" spans="1:22" ht="15" customHeight="1" thickTop="1" x14ac:dyDescent="0.3">
      <c r="B43" s="237" t="s">
        <v>59</v>
      </c>
      <c r="C43" s="238" t="s">
        <v>57</v>
      </c>
      <c r="D43" s="239" t="s">
        <v>38</v>
      </c>
      <c r="E43" s="286">
        <v>2.8935446165933376</v>
      </c>
      <c r="F43" s="287">
        <v>1.8783169870044507</v>
      </c>
      <c r="G43" s="286">
        <v>2.7886228338618482</v>
      </c>
      <c r="H43" s="287">
        <v>2.0119975670540899</v>
      </c>
      <c r="I43" s="286">
        <v>2.6018690126876352</v>
      </c>
      <c r="J43" s="287">
        <v>2.1214405667963923</v>
      </c>
      <c r="K43" s="286">
        <v>2.5436369552203821</v>
      </c>
      <c r="L43" s="287">
        <v>2.2287166705279851</v>
      </c>
      <c r="M43" s="286">
        <v>2.5138995848240531</v>
      </c>
      <c r="N43" s="287">
        <v>2.3058493752627305</v>
      </c>
      <c r="O43" s="286">
        <v>2.5064024157146512</v>
      </c>
      <c r="P43" s="287">
        <v>2.3128271652942538</v>
      </c>
      <c r="Q43" s="286">
        <v>2.4274947846468358</v>
      </c>
      <c r="R43" s="287">
        <v>2.4755978325381931</v>
      </c>
      <c r="S43" s="286">
        <v>2.0189882341684662</v>
      </c>
      <c r="T43" s="286">
        <v>3.6891436431210338</v>
      </c>
      <c r="U43" s="286">
        <v>2.8138295884714308</v>
      </c>
      <c r="V43" s="287">
        <v>3.0664652587884835</v>
      </c>
    </row>
    <row r="44" spans="1:22" x14ac:dyDescent="0.3">
      <c r="B44" s="168"/>
      <c r="C44" s="169"/>
      <c r="D44" s="170" t="s">
        <v>23</v>
      </c>
      <c r="E44" s="267">
        <v>3.2821428019947172</v>
      </c>
      <c r="F44" s="268">
        <v>2.1421800803526656</v>
      </c>
      <c r="G44" s="267">
        <v>3.1189739589328389</v>
      </c>
      <c r="H44" s="268">
        <v>2.3476324448031325</v>
      </c>
      <c r="I44" s="267">
        <v>2.9973508153348738</v>
      </c>
      <c r="J44" s="268">
        <v>2.3934211449688911</v>
      </c>
      <c r="K44" s="267">
        <v>2.840876798356696</v>
      </c>
      <c r="L44" s="268">
        <v>2.505510308075535</v>
      </c>
      <c r="M44" s="267">
        <v>2.7702946990751367</v>
      </c>
      <c r="N44" s="268">
        <v>2.6521354408545927</v>
      </c>
      <c r="O44" s="267">
        <v>2.7702946990751367</v>
      </c>
      <c r="P44" s="268">
        <v>2.6521354408545927</v>
      </c>
      <c r="Q44" s="267">
        <v>2.6151517294104707</v>
      </c>
      <c r="R44" s="268">
        <v>2.9337699831319481</v>
      </c>
      <c r="S44" s="267">
        <v>2.2569913435637927</v>
      </c>
      <c r="T44" s="267">
        <v>3.2410094861761838</v>
      </c>
      <c r="U44" s="267">
        <v>3.3671616014691366</v>
      </c>
      <c r="V44" s="268">
        <v>3.6395889391311802</v>
      </c>
    </row>
    <row r="45" spans="1:22" x14ac:dyDescent="0.3">
      <c r="B45" s="168"/>
      <c r="C45" s="181"/>
      <c r="D45" s="182" t="s">
        <v>39</v>
      </c>
      <c r="E45" s="273">
        <v>3.581616190148436</v>
      </c>
      <c r="F45" s="274">
        <v>2.2652438708702234</v>
      </c>
      <c r="G45" s="273">
        <v>3.4886412815704939</v>
      </c>
      <c r="H45" s="274">
        <v>2.5096866967317886</v>
      </c>
      <c r="I45" s="273">
        <v>3.4029677149063975</v>
      </c>
      <c r="J45" s="274">
        <v>2.5254238493585373</v>
      </c>
      <c r="K45" s="273">
        <v>3.3160166537798523</v>
      </c>
      <c r="L45" s="274">
        <v>2.5668501760912195</v>
      </c>
      <c r="M45" s="273">
        <v>3.2451738588781471</v>
      </c>
      <c r="N45" s="274">
        <v>2.6917447498496219</v>
      </c>
      <c r="O45" s="273">
        <v>3.2150643664316712</v>
      </c>
      <c r="P45" s="274">
        <v>2.7928892999460042</v>
      </c>
      <c r="Q45" s="273">
        <v>2.9687173993231744</v>
      </c>
      <c r="R45" s="274">
        <v>3.2128949639744113</v>
      </c>
      <c r="S45" s="273">
        <v>2.4450539862838654</v>
      </c>
      <c r="T45" s="273">
        <v>2.8091215408554557</v>
      </c>
      <c r="U45" s="273">
        <v>3.680834711601519</v>
      </c>
      <c r="V45" s="274">
        <v>4.4723350476044432</v>
      </c>
    </row>
    <row r="46" spans="1:22" x14ac:dyDescent="0.3">
      <c r="B46" s="168"/>
      <c r="C46" s="193" t="s">
        <v>58</v>
      </c>
      <c r="D46" s="157" t="s">
        <v>38</v>
      </c>
      <c r="E46" s="261">
        <v>1</v>
      </c>
      <c r="F46" s="262">
        <v>1</v>
      </c>
      <c r="G46" s="261">
        <v>1.174395329842</v>
      </c>
      <c r="H46" s="262">
        <v>1.273314686605846</v>
      </c>
      <c r="I46" s="261">
        <v>1.3195823471902042</v>
      </c>
      <c r="J46" s="262">
        <v>1.4905543557666949</v>
      </c>
      <c r="K46" s="261">
        <v>1.4628804884208824</v>
      </c>
      <c r="L46" s="262">
        <v>1.6784133357803597</v>
      </c>
      <c r="M46" s="261">
        <v>1.5475107345988326</v>
      </c>
      <c r="N46" s="262">
        <v>1.8285488071150999</v>
      </c>
      <c r="O46" s="261">
        <v>1.5554887771461776</v>
      </c>
      <c r="P46" s="262">
        <v>1.8556800865257885</v>
      </c>
      <c r="Q46" s="261">
        <v>1.7407053542254665</v>
      </c>
      <c r="R46" s="262">
        <v>2.2102135873076603</v>
      </c>
      <c r="S46" s="261">
        <v>1.7315860297638903</v>
      </c>
      <c r="T46" s="261">
        <v>3.5626187139341976</v>
      </c>
      <c r="U46" s="261">
        <v>0.95163068235425263</v>
      </c>
      <c r="V46" s="262">
        <v>1.3205902173705708</v>
      </c>
    </row>
    <row r="47" spans="1:22" x14ac:dyDescent="0.3">
      <c r="B47" s="168"/>
      <c r="C47" s="196"/>
      <c r="D47" s="170" t="s">
        <v>23</v>
      </c>
      <c r="E47" s="267">
        <v>1</v>
      </c>
      <c r="F47" s="268">
        <v>1</v>
      </c>
      <c r="G47" s="267">
        <v>1.3168346049707387</v>
      </c>
      <c r="H47" s="268">
        <v>1.4778247028503659</v>
      </c>
      <c r="I47" s="267">
        <v>1.3934540736009866</v>
      </c>
      <c r="J47" s="268">
        <v>1.6111628670750719</v>
      </c>
      <c r="K47" s="267">
        <v>1.6310627504049426</v>
      </c>
      <c r="L47" s="268">
        <v>1.8821685851160728</v>
      </c>
      <c r="M47" s="267">
        <v>1.8191984144104261</v>
      </c>
      <c r="N47" s="268">
        <v>2.2423194603922001</v>
      </c>
      <c r="O47" s="267">
        <v>1.8191984144104261</v>
      </c>
      <c r="P47" s="268">
        <v>2.2423194603922001</v>
      </c>
      <c r="Q47" s="267">
        <v>2.1954697416612343</v>
      </c>
      <c r="R47" s="268">
        <v>2.9626212095044604</v>
      </c>
      <c r="S47" s="267">
        <v>2.0295189496613641</v>
      </c>
      <c r="T47" s="267">
        <v>3.44485678920331</v>
      </c>
      <c r="U47" s="267">
        <v>0.98143109208220525</v>
      </c>
      <c r="V47" s="268">
        <v>1.2732578081730797</v>
      </c>
    </row>
    <row r="48" spans="1:22" x14ac:dyDescent="0.3">
      <c r="B48" s="168"/>
      <c r="C48" s="197"/>
      <c r="D48" s="182" t="s">
        <v>39</v>
      </c>
      <c r="E48" s="273">
        <v>1</v>
      </c>
      <c r="F48" s="274">
        <v>1</v>
      </c>
      <c r="G48" s="273">
        <v>1.3259140626014352</v>
      </c>
      <c r="H48" s="274">
        <v>1.4946019252633276</v>
      </c>
      <c r="I48" s="273">
        <v>1.3800081138315929</v>
      </c>
      <c r="J48" s="274">
        <v>1.5484822057942709</v>
      </c>
      <c r="K48" s="273">
        <v>1.4930119263821853</v>
      </c>
      <c r="L48" s="274">
        <v>1.6554720623089278</v>
      </c>
      <c r="M48" s="273">
        <v>1.7038630543108091</v>
      </c>
      <c r="N48" s="274">
        <v>1.9372312291315521</v>
      </c>
      <c r="O48" s="273">
        <v>1.8015261686537791</v>
      </c>
      <c r="P48" s="274">
        <v>2.180108344438147</v>
      </c>
      <c r="Q48" s="273">
        <v>2.4185546519594889</v>
      </c>
      <c r="R48" s="274">
        <v>3.229380906598617</v>
      </c>
      <c r="S48" s="273">
        <v>2.1276142573541903</v>
      </c>
      <c r="T48" s="273">
        <v>2.96123794575476</v>
      </c>
      <c r="U48" s="273">
        <v>0.99220798252432785</v>
      </c>
      <c r="V48" s="274">
        <v>1.4796969301423599</v>
      </c>
    </row>
    <row r="49" spans="2:22" x14ac:dyDescent="0.3">
      <c r="B49" s="168"/>
      <c r="C49" s="193" t="s">
        <v>37</v>
      </c>
      <c r="D49" s="157" t="s">
        <v>38</v>
      </c>
      <c r="E49" s="261">
        <v>0.34559688289076113</v>
      </c>
      <c r="F49" s="262">
        <v>0.53239150096534293</v>
      </c>
      <c r="G49" s="261">
        <v>0.42113810285904774</v>
      </c>
      <c r="H49" s="262">
        <v>0.63286094747629207</v>
      </c>
      <c r="I49" s="261">
        <v>0.50716709440615693</v>
      </c>
      <c r="J49" s="262">
        <v>0.70261424199009981</v>
      </c>
      <c r="K49" s="261">
        <v>0.57511371086922181</v>
      </c>
      <c r="L49" s="262">
        <v>0.7530851085628314</v>
      </c>
      <c r="M49" s="261">
        <v>0.61558176147562493</v>
      </c>
      <c r="N49" s="262">
        <v>0.79300444631460532</v>
      </c>
      <c r="O49" s="261">
        <v>0.62060615940743136</v>
      </c>
      <c r="P49" s="262">
        <v>0.60297974134560461</v>
      </c>
      <c r="Q49" s="261">
        <v>0.71707892648622651</v>
      </c>
      <c r="R49" s="262">
        <v>0.89279993634570343</v>
      </c>
      <c r="S49" s="261">
        <v>0.85765038174036501</v>
      </c>
      <c r="T49" s="261">
        <v>0.96570344192946755</v>
      </c>
      <c r="U49" s="261">
        <v>0.33819769550124434</v>
      </c>
      <c r="V49" s="262">
        <v>0.43065552873483953</v>
      </c>
    </row>
    <row r="50" spans="2:22" x14ac:dyDescent="0.3">
      <c r="B50" s="168"/>
      <c r="C50" s="196"/>
      <c r="D50" s="170" t="s">
        <v>23</v>
      </c>
      <c r="E50" s="267">
        <v>0.30467900403122361</v>
      </c>
      <c r="F50" s="268">
        <v>0.46681416243744112</v>
      </c>
      <c r="G50" s="267">
        <v>0.4222012181920542</v>
      </c>
      <c r="H50" s="268">
        <v>0.62949577397508372</v>
      </c>
      <c r="I50" s="267">
        <v>0.46489522229826324</v>
      </c>
      <c r="J50" s="268">
        <v>0.67316312904723385</v>
      </c>
      <c r="K50" s="267">
        <v>0.57414061438652675</v>
      </c>
      <c r="L50" s="268">
        <v>0.75121167095167662</v>
      </c>
      <c r="M50" s="267">
        <v>0.6566804661676483</v>
      </c>
      <c r="N50" s="268">
        <v>0.84547697898477681</v>
      </c>
      <c r="O50" s="267">
        <v>0.6566804661676483</v>
      </c>
      <c r="P50" s="268">
        <v>0.65693942098195413</v>
      </c>
      <c r="Q50" s="267">
        <v>0.83951906765889828</v>
      </c>
      <c r="R50" s="268">
        <v>1.0098341814588041</v>
      </c>
      <c r="S50" s="267">
        <v>0.89921432594276174</v>
      </c>
      <c r="T50" s="267">
        <v>1.0628962376989615</v>
      </c>
      <c r="U50" s="267">
        <v>0.29147133646748463</v>
      </c>
      <c r="V50" s="268">
        <v>0.34983560766536004</v>
      </c>
    </row>
    <row r="51" spans="2:22" x14ac:dyDescent="0.3">
      <c r="B51" s="251"/>
      <c r="C51" s="197"/>
      <c r="D51" s="252" t="s">
        <v>39</v>
      </c>
      <c r="E51" s="273">
        <v>0.27920356255664464</v>
      </c>
      <c r="F51" s="274">
        <v>0.44145357277397096</v>
      </c>
      <c r="G51" s="273">
        <v>0.3800660359108472</v>
      </c>
      <c r="H51" s="274">
        <v>0.59553327003313039</v>
      </c>
      <c r="I51" s="273">
        <v>0.40553076885995432</v>
      </c>
      <c r="J51" s="274">
        <v>0.61315735423484985</v>
      </c>
      <c r="K51" s="273">
        <v>0.4502425899098953</v>
      </c>
      <c r="L51" s="274">
        <v>0.64494300358031353</v>
      </c>
      <c r="M51" s="273">
        <v>0.52504522974921053</v>
      </c>
      <c r="N51" s="274">
        <v>0.71969351077578136</v>
      </c>
      <c r="O51" s="273">
        <v>0.56033906738024453</v>
      </c>
      <c r="P51" s="274">
        <v>0.61151849467773822</v>
      </c>
      <c r="Q51" s="273">
        <v>0.81467998688958587</v>
      </c>
      <c r="R51" s="274">
        <v>1.0051311800756202</v>
      </c>
      <c r="S51" s="273">
        <v>0.87017066669675536</v>
      </c>
      <c r="T51" s="273">
        <v>1.0541508805108448</v>
      </c>
      <c r="U51" s="273">
        <v>0.26956059162260548</v>
      </c>
      <c r="V51" s="274">
        <v>0.33085556300951624</v>
      </c>
    </row>
  </sheetData>
  <mergeCells count="80">
    <mergeCell ref="B43:B51"/>
    <mergeCell ref="C43:C45"/>
    <mergeCell ref="C46:C48"/>
    <mergeCell ref="C49:C51"/>
    <mergeCell ref="A32:D33"/>
    <mergeCell ref="U32:V33"/>
    <mergeCell ref="B34:B42"/>
    <mergeCell ref="C34:C36"/>
    <mergeCell ref="C37:C39"/>
    <mergeCell ref="C40:C42"/>
    <mergeCell ref="B23:B31"/>
    <mergeCell ref="C23:C25"/>
    <mergeCell ref="T23:T25"/>
    <mergeCell ref="C26:C28"/>
    <mergeCell ref="T26:T28"/>
    <mergeCell ref="C29:C31"/>
    <mergeCell ref="T29:T31"/>
    <mergeCell ref="W12:X12"/>
    <mergeCell ref="B14:B22"/>
    <mergeCell ref="C14:C16"/>
    <mergeCell ref="T14:T16"/>
    <mergeCell ref="C17:C19"/>
    <mergeCell ref="T17:T19"/>
    <mergeCell ref="C20:C22"/>
    <mergeCell ref="T20:T22"/>
    <mergeCell ref="W20:W22"/>
    <mergeCell ref="X20:X22"/>
    <mergeCell ref="U11:V12"/>
    <mergeCell ref="E12:F12"/>
    <mergeCell ref="G12:H12"/>
    <mergeCell ref="I12:J12"/>
    <mergeCell ref="K12:L12"/>
    <mergeCell ref="M12:N12"/>
    <mergeCell ref="O12:P12"/>
    <mergeCell ref="Q12:R12"/>
    <mergeCell ref="S12:T12"/>
    <mergeCell ref="Q10:R10"/>
    <mergeCell ref="E11:F11"/>
    <mergeCell ref="G11:H11"/>
    <mergeCell ref="I11:J11"/>
    <mergeCell ref="K11:L11"/>
    <mergeCell ref="M11:N11"/>
    <mergeCell ref="O11:P11"/>
    <mergeCell ref="Q11:R11"/>
    <mergeCell ref="E10:F10"/>
    <mergeCell ref="G10:H10"/>
    <mergeCell ref="I10:J10"/>
    <mergeCell ref="K10:L10"/>
    <mergeCell ref="M10:N10"/>
    <mergeCell ref="O10:P10"/>
    <mergeCell ref="Q8:R8"/>
    <mergeCell ref="E9:F9"/>
    <mergeCell ref="G9:H9"/>
    <mergeCell ref="I9:J9"/>
    <mergeCell ref="K9:L9"/>
    <mergeCell ref="M9:N9"/>
    <mergeCell ref="O9:P9"/>
    <mergeCell ref="Q9:R9"/>
    <mergeCell ref="E8:F8"/>
    <mergeCell ref="G8:H8"/>
    <mergeCell ref="I8:J8"/>
    <mergeCell ref="K8:L8"/>
    <mergeCell ref="M8:N8"/>
    <mergeCell ref="O8:P8"/>
    <mergeCell ref="M6:N6"/>
    <mergeCell ref="O6:P6"/>
    <mergeCell ref="Q6:R6"/>
    <mergeCell ref="E7:F7"/>
    <mergeCell ref="G7:H7"/>
    <mergeCell ref="I7:J7"/>
    <mergeCell ref="K7:L7"/>
    <mergeCell ref="M7:N7"/>
    <mergeCell ref="O7:P7"/>
    <mergeCell ref="Q7:R7"/>
    <mergeCell ref="E5:R5"/>
    <mergeCell ref="B6:C12"/>
    <mergeCell ref="E6:F6"/>
    <mergeCell ref="G6:H6"/>
    <mergeCell ref="I6:J6"/>
    <mergeCell ref="K6: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3"/>
  <sheetViews>
    <sheetView workbookViewId="0">
      <selection activeCell="A32" sqref="A32"/>
    </sheetView>
  </sheetViews>
  <sheetFormatPr defaultRowHeight="14.4" x14ac:dyDescent="0.3"/>
  <cols>
    <col min="2" max="2" width="19.33203125" bestFit="1" customWidth="1"/>
    <col min="3" max="9" width="9.77734375" customWidth="1"/>
    <col min="10" max="14" width="10.77734375" customWidth="1"/>
    <col min="16" max="17" width="8.88671875" customWidth="1"/>
    <col min="18" max="18" width="10.77734375" customWidth="1"/>
    <col min="21" max="21" width="10.77734375" customWidth="1"/>
  </cols>
  <sheetData>
    <row r="1" spans="1:21" x14ac:dyDescent="0.3">
      <c r="A1" s="55"/>
      <c r="B1" s="1" t="s">
        <v>32</v>
      </c>
      <c r="C1" s="2" t="s">
        <v>0</v>
      </c>
      <c r="D1" s="1"/>
      <c r="E1" s="3"/>
      <c r="F1" s="1"/>
      <c r="G1" s="1"/>
      <c r="H1" s="4" t="s">
        <v>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3">
      <c r="A2" s="55"/>
      <c r="B2" s="1"/>
      <c r="C2" s="1"/>
      <c r="D2" s="1"/>
      <c r="E2" s="1"/>
      <c r="F2" s="5" t="s">
        <v>2</v>
      </c>
      <c r="G2" s="5" t="s">
        <v>3</v>
      </c>
      <c r="H2" s="1"/>
      <c r="I2" s="1"/>
      <c r="J2" s="6"/>
      <c r="K2" s="5" t="s">
        <v>2</v>
      </c>
      <c r="L2" s="5" t="s">
        <v>3</v>
      </c>
      <c r="M2" s="1"/>
      <c r="N2" s="1"/>
      <c r="O2" s="1"/>
      <c r="P2" s="1"/>
      <c r="Q2" s="1"/>
      <c r="R2" s="1"/>
      <c r="S2" s="1"/>
      <c r="T2" s="1"/>
      <c r="U2" s="1"/>
    </row>
    <row r="3" spans="1:21" x14ac:dyDescent="0.3">
      <c r="A3" s="55"/>
      <c r="B3" s="1"/>
      <c r="C3" s="1"/>
      <c r="D3" s="1"/>
      <c r="E3" s="6" t="s">
        <v>4</v>
      </c>
      <c r="F3" s="7">
        <v>10000000</v>
      </c>
      <c r="G3" s="7">
        <f>F3*0.15</f>
        <v>1500000</v>
      </c>
      <c r="H3" s="1"/>
      <c r="I3" s="1"/>
      <c r="J3" s="6" t="s">
        <v>5</v>
      </c>
      <c r="K3" s="8">
        <f>F3/115000000</f>
        <v>8.6956521739130432E-2</v>
      </c>
      <c r="L3" s="8"/>
      <c r="M3" s="1"/>
      <c r="N3" s="1"/>
      <c r="O3" s="1"/>
      <c r="P3" s="1"/>
      <c r="Q3" s="1"/>
      <c r="R3" s="1"/>
      <c r="S3" s="1"/>
      <c r="T3" s="1"/>
      <c r="U3" s="1"/>
    </row>
    <row r="4" spans="1:21" x14ac:dyDescent="0.3">
      <c r="A4" s="1"/>
      <c r="B4" s="1"/>
      <c r="C4" s="1"/>
      <c r="D4" s="1"/>
      <c r="E4" s="6" t="s">
        <v>6</v>
      </c>
      <c r="F4" s="9">
        <f>(K6/F3)*3</f>
        <v>0.20817391304347826</v>
      </c>
      <c r="G4" s="9">
        <v>0.15</v>
      </c>
      <c r="H4" s="1"/>
      <c r="I4" s="1"/>
      <c r="J4" s="6" t="s">
        <v>7</v>
      </c>
      <c r="K4" s="7">
        <v>10640000</v>
      </c>
      <c r="L4" s="7">
        <v>1500000</v>
      </c>
      <c r="M4" s="1"/>
      <c r="N4" s="1"/>
      <c r="O4" s="1"/>
      <c r="P4" s="1"/>
      <c r="Q4" s="1"/>
      <c r="R4" s="1"/>
      <c r="S4" s="1"/>
      <c r="T4" s="1"/>
      <c r="U4" s="1"/>
    </row>
    <row r="5" spans="1:21" x14ac:dyDescent="0.3">
      <c r="A5" s="1"/>
      <c r="B5" s="1"/>
      <c r="C5" s="1"/>
      <c r="D5" s="1"/>
      <c r="E5" s="6" t="s">
        <v>8</v>
      </c>
      <c r="F5" s="10">
        <v>0.33</v>
      </c>
      <c r="G5" s="1">
        <v>0.25</v>
      </c>
      <c r="H5" s="1"/>
      <c r="I5" s="1"/>
      <c r="J5" s="6" t="s">
        <v>9</v>
      </c>
      <c r="K5" s="1">
        <v>0.75</v>
      </c>
      <c r="L5" s="1">
        <v>0.5</v>
      </c>
      <c r="M5" s="1"/>
      <c r="N5" s="1"/>
      <c r="O5" s="1"/>
      <c r="P5" s="1"/>
      <c r="Q5" s="1"/>
      <c r="R5" s="1"/>
      <c r="S5" s="1"/>
      <c r="T5" s="1"/>
      <c r="U5" s="1"/>
    </row>
    <row r="6" spans="1:21" x14ac:dyDescent="0.3">
      <c r="A6" s="1"/>
      <c r="B6" s="1"/>
      <c r="C6" s="1"/>
      <c r="D6" s="1"/>
      <c r="E6" s="6" t="s">
        <v>10</v>
      </c>
      <c r="F6" s="7">
        <f>F5*F4*F3</f>
        <v>686973.91304347839</v>
      </c>
      <c r="G6" s="7">
        <f>G5*G4*G3</f>
        <v>56250</v>
      </c>
      <c r="H6" s="1"/>
      <c r="I6" s="1"/>
      <c r="J6" s="6" t="s">
        <v>11</v>
      </c>
      <c r="K6" s="7">
        <f>K4*K3*K5</f>
        <v>693913.04347826086</v>
      </c>
      <c r="L6" s="7">
        <f>L4*K3*L5</f>
        <v>65217.391304347824</v>
      </c>
      <c r="M6" s="1" t="s">
        <v>12</v>
      </c>
      <c r="N6" s="1"/>
      <c r="O6" s="1"/>
      <c r="P6" s="1"/>
      <c r="Q6" s="1"/>
      <c r="R6" s="1"/>
      <c r="S6" s="1"/>
      <c r="T6" s="1"/>
      <c r="U6" s="1"/>
    </row>
    <row r="7" spans="1:2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" thickBot="1" x14ac:dyDescent="0.35">
      <c r="A8" s="69" t="s">
        <v>34</v>
      </c>
    </row>
    <row r="9" spans="1:21" ht="14.4" customHeight="1" thickTop="1" x14ac:dyDescent="0.3">
      <c r="B9" s="84" t="s">
        <v>13</v>
      </c>
      <c r="C9" s="87" t="s">
        <v>14</v>
      </c>
      <c r="D9" s="11"/>
      <c r="E9" s="12"/>
      <c r="F9" s="12"/>
      <c r="G9" s="13"/>
      <c r="H9" s="73" t="s">
        <v>15</v>
      </c>
      <c r="I9" s="76" t="s">
        <v>16</v>
      </c>
      <c r="J9" s="90" t="s">
        <v>17</v>
      </c>
      <c r="K9" s="93" t="s">
        <v>18</v>
      </c>
      <c r="L9" s="70" t="s">
        <v>33</v>
      </c>
      <c r="M9" s="12"/>
      <c r="N9" s="12"/>
      <c r="O9" s="12"/>
      <c r="P9" s="13"/>
      <c r="Q9" s="73" t="s">
        <v>15</v>
      </c>
      <c r="R9" s="76" t="s">
        <v>16</v>
      </c>
      <c r="S9" s="79" t="s">
        <v>17</v>
      </c>
      <c r="T9" s="73" t="s">
        <v>18</v>
      </c>
      <c r="U9" s="79" t="s">
        <v>19</v>
      </c>
    </row>
    <row r="10" spans="1:21" x14ac:dyDescent="0.3">
      <c r="B10" s="85"/>
      <c r="C10" s="88"/>
      <c r="D10" s="14"/>
      <c r="E10" s="15"/>
      <c r="F10" s="15"/>
      <c r="G10" s="16"/>
      <c r="H10" s="74"/>
      <c r="I10" s="77"/>
      <c r="J10" s="91"/>
      <c r="K10" s="94"/>
      <c r="L10" s="71"/>
      <c r="M10" s="15"/>
      <c r="N10" s="15"/>
      <c r="O10" s="15"/>
      <c r="P10" s="16"/>
      <c r="Q10" s="74"/>
      <c r="R10" s="77"/>
      <c r="S10" s="80"/>
      <c r="T10" s="74"/>
      <c r="U10" s="80"/>
    </row>
    <row r="11" spans="1:21" x14ac:dyDescent="0.3">
      <c r="B11" s="85"/>
      <c r="C11" s="88"/>
      <c r="D11" s="96" t="s">
        <v>20</v>
      </c>
      <c r="E11" s="82"/>
      <c r="F11" s="82"/>
      <c r="G11" s="83"/>
      <c r="H11" s="74"/>
      <c r="I11" s="77"/>
      <c r="J11" s="91"/>
      <c r="K11" s="94"/>
      <c r="L11" s="71"/>
      <c r="M11" s="82" t="s">
        <v>21</v>
      </c>
      <c r="N11" s="82"/>
      <c r="O11" s="82"/>
      <c r="P11" s="83"/>
      <c r="Q11" s="74"/>
      <c r="R11" s="77"/>
      <c r="S11" s="80"/>
      <c r="T11" s="74"/>
      <c r="U11" s="80"/>
    </row>
    <row r="12" spans="1:21" x14ac:dyDescent="0.3">
      <c r="B12" s="86"/>
      <c r="C12" s="89"/>
      <c r="D12" s="17" t="s">
        <v>22</v>
      </c>
      <c r="E12" s="18" t="s">
        <v>23</v>
      </c>
      <c r="F12" s="18" t="s">
        <v>24</v>
      </c>
      <c r="G12" s="19" t="s">
        <v>25</v>
      </c>
      <c r="H12" s="75"/>
      <c r="I12" s="78"/>
      <c r="J12" s="92"/>
      <c r="K12" s="95"/>
      <c r="L12" s="72"/>
      <c r="M12" s="59" t="s">
        <v>22</v>
      </c>
      <c r="N12" s="18" t="s">
        <v>23</v>
      </c>
      <c r="O12" s="18" t="s">
        <v>24</v>
      </c>
      <c r="P12" s="19" t="s">
        <v>25</v>
      </c>
      <c r="Q12" s="75"/>
      <c r="R12" s="78"/>
      <c r="S12" s="81"/>
      <c r="T12" s="75"/>
      <c r="U12" s="81"/>
    </row>
    <row r="13" spans="1:21" x14ac:dyDescent="0.3">
      <c r="B13" s="20" t="s">
        <v>26</v>
      </c>
      <c r="C13" s="21">
        <v>0.05</v>
      </c>
      <c r="D13" s="22">
        <v>904</v>
      </c>
      <c r="E13" s="23">
        <v>0</v>
      </c>
      <c r="F13" s="23">
        <v>9838</v>
      </c>
      <c r="G13" s="24">
        <v>10742</v>
      </c>
      <c r="H13" s="25">
        <v>3.8481930473160807E-2</v>
      </c>
      <c r="I13" s="26">
        <v>2.2988505747126436E-2</v>
      </c>
      <c r="J13" s="56">
        <v>1.4563106796116505E-2</v>
      </c>
      <c r="K13" s="63">
        <v>10004.474461798229</v>
      </c>
      <c r="L13" s="64">
        <v>537.1</v>
      </c>
      <c r="M13" s="60">
        <v>367</v>
      </c>
      <c r="N13" s="23">
        <v>0</v>
      </c>
      <c r="O13" s="23">
        <v>2646</v>
      </c>
      <c r="P13" s="24">
        <v>3013</v>
      </c>
      <c r="Q13" s="25">
        <v>0.11019273671506419</v>
      </c>
      <c r="R13" s="26">
        <v>0</v>
      </c>
      <c r="S13" s="27">
        <v>2.0408163265306121E-2</v>
      </c>
      <c r="T13" s="28">
        <v>1147.9591836734694</v>
      </c>
      <c r="U13" s="29">
        <v>150.65</v>
      </c>
    </row>
    <row r="14" spans="1:21" x14ac:dyDescent="0.3">
      <c r="B14" s="30" t="s">
        <v>27</v>
      </c>
      <c r="C14" s="31">
        <v>0.05</v>
      </c>
      <c r="D14" s="32">
        <v>6404</v>
      </c>
      <c r="E14" s="33">
        <v>68697</v>
      </c>
      <c r="F14" s="33">
        <v>21707</v>
      </c>
      <c r="G14" s="34">
        <v>96808</v>
      </c>
      <c r="H14" s="35">
        <v>0.34680308371306567</v>
      </c>
      <c r="I14" s="36">
        <v>6.8965517241379309E-2</v>
      </c>
      <c r="J14" s="57">
        <v>1.6990291262135922E-2</v>
      </c>
      <c r="K14" s="65">
        <v>11671.886872097934</v>
      </c>
      <c r="L14" s="66">
        <v>4840.4000000000005</v>
      </c>
      <c r="M14" s="61">
        <v>1084</v>
      </c>
      <c r="N14" s="33">
        <v>9071</v>
      </c>
      <c r="O14" s="33">
        <v>2910</v>
      </c>
      <c r="P14" s="34">
        <v>13065</v>
      </c>
      <c r="Q14" s="35">
        <v>0.47781882017335331</v>
      </c>
      <c r="R14" s="36">
        <v>0.11428571428571428</v>
      </c>
      <c r="S14" s="37">
        <v>2.0408163265306121E-2</v>
      </c>
      <c r="T14" s="38">
        <v>1147.9591836734694</v>
      </c>
      <c r="U14" s="39">
        <v>653.25</v>
      </c>
    </row>
    <row r="15" spans="1:21" x14ac:dyDescent="0.3">
      <c r="B15" s="30" t="s">
        <v>28</v>
      </c>
      <c r="C15" s="31">
        <v>0.15</v>
      </c>
      <c r="D15" s="32">
        <v>9591</v>
      </c>
      <c r="E15" s="33">
        <v>73488</v>
      </c>
      <c r="F15" s="33">
        <v>11609</v>
      </c>
      <c r="G15" s="34">
        <v>94688</v>
      </c>
      <c r="H15" s="35">
        <v>0.33920843722236554</v>
      </c>
      <c r="I15" s="36">
        <v>8.0459770114942528E-2</v>
      </c>
      <c r="J15" s="57">
        <v>3.640776699029126E-2</v>
      </c>
      <c r="K15" s="65">
        <v>25011.186154495572</v>
      </c>
      <c r="L15" s="66">
        <v>14203.199999999999</v>
      </c>
      <c r="M15" s="61">
        <v>1015</v>
      </c>
      <c r="N15" s="33">
        <v>4163</v>
      </c>
      <c r="O15" s="33">
        <v>859</v>
      </c>
      <c r="P15" s="34">
        <v>6037</v>
      </c>
      <c r="Q15" s="35">
        <v>0.22078777017883919</v>
      </c>
      <c r="R15" s="36">
        <v>0.11428571428571428</v>
      </c>
      <c r="S15" s="37">
        <v>4.0816326530612242E-2</v>
      </c>
      <c r="T15" s="38">
        <v>2295.9183673469388</v>
      </c>
      <c r="U15" s="39">
        <v>905.55</v>
      </c>
    </row>
    <row r="16" spans="1:21" x14ac:dyDescent="0.3">
      <c r="B16" s="30" t="s">
        <v>29</v>
      </c>
      <c r="C16" s="31">
        <v>0.5</v>
      </c>
      <c r="D16" s="32">
        <v>16330</v>
      </c>
      <c r="E16" s="33">
        <v>40110</v>
      </c>
      <c r="F16" s="33">
        <v>8488</v>
      </c>
      <c r="G16" s="34">
        <v>64928</v>
      </c>
      <c r="H16" s="35">
        <v>0.23259679591895221</v>
      </c>
      <c r="I16" s="36">
        <v>0.21839080459770116</v>
      </c>
      <c r="J16" s="57">
        <v>0.14563106796116504</v>
      </c>
      <c r="K16" s="65">
        <v>100044.74461798229</v>
      </c>
      <c r="L16" s="66">
        <v>32464</v>
      </c>
      <c r="M16" s="61">
        <v>1445</v>
      </c>
      <c r="N16" s="33">
        <v>2478</v>
      </c>
      <c r="O16" s="33">
        <v>498</v>
      </c>
      <c r="P16" s="34">
        <v>4421</v>
      </c>
      <c r="Q16" s="35">
        <v>0.16168672055004937</v>
      </c>
      <c r="R16" s="36">
        <v>0.2</v>
      </c>
      <c r="S16" s="37">
        <v>0.14285714285714285</v>
      </c>
      <c r="T16" s="38">
        <v>8035.7142857142853</v>
      </c>
      <c r="U16" s="39">
        <v>2210.5</v>
      </c>
    </row>
    <row r="17" spans="1:21" x14ac:dyDescent="0.3">
      <c r="B17" s="30" t="s">
        <v>30</v>
      </c>
      <c r="C17" s="31">
        <v>1</v>
      </c>
      <c r="D17" s="32">
        <v>6884</v>
      </c>
      <c r="E17" s="33">
        <v>0</v>
      </c>
      <c r="F17" s="33">
        <v>3761</v>
      </c>
      <c r="G17" s="34">
        <v>10645</v>
      </c>
      <c r="H17" s="35">
        <v>3.8134439572407072E-2</v>
      </c>
      <c r="I17" s="36">
        <v>0.39080459770114945</v>
      </c>
      <c r="J17" s="57">
        <v>0.279126213592233</v>
      </c>
      <c r="K17" s="65">
        <v>191752.42718446604</v>
      </c>
      <c r="L17" s="66">
        <v>10645</v>
      </c>
      <c r="M17" s="61">
        <v>489</v>
      </c>
      <c r="N17" s="33">
        <v>0</v>
      </c>
      <c r="O17" s="33">
        <v>215</v>
      </c>
      <c r="P17" s="34">
        <v>704</v>
      </c>
      <c r="Q17" s="35">
        <v>2.5746991917492593E-2</v>
      </c>
      <c r="R17" s="36">
        <v>0.45714285714285713</v>
      </c>
      <c r="S17" s="37">
        <v>0.30612244897959184</v>
      </c>
      <c r="T17" s="38">
        <v>17219.387755102041</v>
      </c>
      <c r="U17" s="39">
        <v>704</v>
      </c>
    </row>
    <row r="18" spans="1:21" ht="15" thickBot="1" x14ac:dyDescent="0.35">
      <c r="B18" s="40" t="s">
        <v>31</v>
      </c>
      <c r="C18" s="31">
        <v>1</v>
      </c>
      <c r="D18" s="41">
        <v>1022</v>
      </c>
      <c r="E18" s="42">
        <v>0</v>
      </c>
      <c r="F18" s="42">
        <v>311</v>
      </c>
      <c r="G18" s="43">
        <v>1333</v>
      </c>
      <c r="H18" s="44">
        <v>4.77531310004872E-3</v>
      </c>
      <c r="I18" s="45">
        <v>0.21839080459770116</v>
      </c>
      <c r="J18" s="58">
        <v>0.50728155339805825</v>
      </c>
      <c r="K18" s="67">
        <v>348489.1937526383</v>
      </c>
      <c r="L18" s="68">
        <v>1333</v>
      </c>
      <c r="M18" s="62">
        <v>87</v>
      </c>
      <c r="N18" s="42">
        <v>0</v>
      </c>
      <c r="O18" s="42">
        <v>16</v>
      </c>
      <c r="P18" s="43">
        <v>103</v>
      </c>
      <c r="Q18" s="44">
        <v>3.7669604652013312E-3</v>
      </c>
      <c r="R18" s="45">
        <v>0.11428571428571428</v>
      </c>
      <c r="S18" s="46">
        <v>0.46938775510204084</v>
      </c>
      <c r="T18" s="47">
        <v>26403.061224489797</v>
      </c>
      <c r="U18" s="48">
        <v>103</v>
      </c>
    </row>
    <row r="19" spans="1:21" ht="15" thickTop="1" x14ac:dyDescent="0.3">
      <c r="B19" s="49" t="s">
        <v>25</v>
      </c>
      <c r="C19" s="50"/>
      <c r="D19" s="51">
        <v>41135</v>
      </c>
      <c r="E19" s="52">
        <v>182295</v>
      </c>
      <c r="F19" s="52">
        <v>55714</v>
      </c>
      <c r="G19" s="53">
        <v>279144</v>
      </c>
      <c r="H19" s="1"/>
      <c r="I19" s="1"/>
      <c r="J19" s="1"/>
      <c r="K19" s="1"/>
      <c r="L19" s="1"/>
      <c r="M19" s="54">
        <v>4487</v>
      </c>
      <c r="N19" s="52">
        <v>15712</v>
      </c>
      <c r="O19" s="52">
        <v>7144</v>
      </c>
      <c r="P19" s="53">
        <v>27343</v>
      </c>
      <c r="Q19" s="1"/>
      <c r="R19" s="1"/>
      <c r="S19" s="1"/>
      <c r="T19" s="1"/>
      <c r="U19" s="1"/>
    </row>
    <row r="20" spans="1:21" ht="15" thickBot="1" x14ac:dyDescent="0.35">
      <c r="A20" s="69" t="s">
        <v>35</v>
      </c>
    </row>
    <row r="21" spans="1:21" ht="15" customHeight="1" thickTop="1" x14ac:dyDescent="0.3">
      <c r="B21" s="84" t="s">
        <v>13</v>
      </c>
      <c r="C21" s="87" t="s">
        <v>14</v>
      </c>
      <c r="D21" s="11"/>
      <c r="E21" s="12"/>
      <c r="F21" s="12"/>
      <c r="G21" s="13"/>
      <c r="H21" s="73" t="s">
        <v>15</v>
      </c>
      <c r="I21" s="76" t="s">
        <v>16</v>
      </c>
      <c r="J21" s="90" t="s">
        <v>17</v>
      </c>
      <c r="K21" s="93" t="s">
        <v>18</v>
      </c>
      <c r="L21" s="70" t="s">
        <v>33</v>
      </c>
      <c r="M21" s="12"/>
      <c r="N21" s="12"/>
      <c r="O21" s="12"/>
      <c r="P21" s="13"/>
      <c r="Q21" s="73" t="s">
        <v>15</v>
      </c>
      <c r="R21" s="76" t="s">
        <v>16</v>
      </c>
      <c r="S21" s="79" t="s">
        <v>17</v>
      </c>
      <c r="T21" s="73" t="s">
        <v>18</v>
      </c>
      <c r="U21" s="79" t="s">
        <v>19</v>
      </c>
    </row>
    <row r="22" spans="1:21" x14ac:dyDescent="0.3">
      <c r="B22" s="85"/>
      <c r="C22" s="88"/>
      <c r="D22" s="14"/>
      <c r="E22" s="15"/>
      <c r="F22" s="15"/>
      <c r="G22" s="16"/>
      <c r="H22" s="74"/>
      <c r="I22" s="77"/>
      <c r="J22" s="91"/>
      <c r="K22" s="94"/>
      <c r="L22" s="71"/>
      <c r="M22" s="15"/>
      <c r="N22" s="15"/>
      <c r="O22" s="15"/>
      <c r="P22" s="16"/>
      <c r="Q22" s="74"/>
      <c r="R22" s="77"/>
      <c r="S22" s="80"/>
      <c r="T22" s="74"/>
      <c r="U22" s="80"/>
    </row>
    <row r="23" spans="1:21" x14ac:dyDescent="0.3">
      <c r="B23" s="85"/>
      <c r="C23" s="88"/>
      <c r="D23" s="96" t="s">
        <v>20</v>
      </c>
      <c r="E23" s="82"/>
      <c r="F23" s="82"/>
      <c r="G23" s="83"/>
      <c r="H23" s="74"/>
      <c r="I23" s="77"/>
      <c r="J23" s="91"/>
      <c r="K23" s="94"/>
      <c r="L23" s="71"/>
      <c r="M23" s="82" t="s">
        <v>21</v>
      </c>
      <c r="N23" s="82"/>
      <c r="O23" s="82"/>
      <c r="P23" s="83"/>
      <c r="Q23" s="74"/>
      <c r="R23" s="77"/>
      <c r="S23" s="80"/>
      <c r="T23" s="74"/>
      <c r="U23" s="80"/>
    </row>
    <row r="24" spans="1:21" x14ac:dyDescent="0.3">
      <c r="B24" s="86"/>
      <c r="C24" s="89"/>
      <c r="D24" s="17" t="s">
        <v>22</v>
      </c>
      <c r="E24" s="18" t="s">
        <v>23</v>
      </c>
      <c r="F24" s="18" t="s">
        <v>24</v>
      </c>
      <c r="G24" s="19" t="s">
        <v>25</v>
      </c>
      <c r="H24" s="75"/>
      <c r="I24" s="78"/>
      <c r="J24" s="92"/>
      <c r="K24" s="95"/>
      <c r="L24" s="72"/>
      <c r="M24" s="59" t="s">
        <v>22</v>
      </c>
      <c r="N24" s="18" t="s">
        <v>23</v>
      </c>
      <c r="O24" s="18" t="s">
        <v>24</v>
      </c>
      <c r="P24" s="19" t="s">
        <v>25</v>
      </c>
      <c r="Q24" s="75"/>
      <c r="R24" s="78"/>
      <c r="S24" s="81"/>
      <c r="T24" s="75"/>
      <c r="U24" s="81"/>
    </row>
    <row r="25" spans="1:21" x14ac:dyDescent="0.3">
      <c r="B25" s="20" t="s">
        <v>26</v>
      </c>
      <c r="C25" s="21">
        <v>0.25</v>
      </c>
      <c r="D25" s="22">
        <v>904</v>
      </c>
      <c r="E25" s="23">
        <v>0</v>
      </c>
      <c r="F25" s="23">
        <v>9838</v>
      </c>
      <c r="G25" s="24">
        <v>10742</v>
      </c>
      <c r="H25" s="25">
        <v>3.8481930473160807E-2</v>
      </c>
      <c r="I25" s="26">
        <v>2.2988505747126436E-2</v>
      </c>
      <c r="J25" s="56">
        <v>1.4563106796116505E-2</v>
      </c>
      <c r="K25" s="63">
        <v>10004.474461798229</v>
      </c>
      <c r="L25" s="64">
        <v>2685.5</v>
      </c>
      <c r="M25" s="60">
        <v>367</v>
      </c>
      <c r="N25" s="23">
        <v>0</v>
      </c>
      <c r="O25" s="23">
        <v>2646</v>
      </c>
      <c r="P25" s="24">
        <v>3013</v>
      </c>
      <c r="Q25" s="25">
        <v>0.11019273671506419</v>
      </c>
      <c r="R25" s="26">
        <v>0</v>
      </c>
      <c r="S25" s="27">
        <v>2.0408163265306121E-2</v>
      </c>
      <c r="T25" s="28">
        <v>1147.9591836734694</v>
      </c>
      <c r="U25" s="29">
        <v>753.25</v>
      </c>
    </row>
    <row r="26" spans="1:21" x14ac:dyDescent="0.3">
      <c r="B26" s="30" t="s">
        <v>27</v>
      </c>
      <c r="C26" s="31">
        <v>0.25</v>
      </c>
      <c r="D26" s="32">
        <v>6404</v>
      </c>
      <c r="E26" s="33">
        <v>68697</v>
      </c>
      <c r="F26" s="33">
        <v>21707</v>
      </c>
      <c r="G26" s="34">
        <v>96808</v>
      </c>
      <c r="H26" s="35">
        <v>0.34680308371306567</v>
      </c>
      <c r="I26" s="36">
        <v>6.8965517241379309E-2</v>
      </c>
      <c r="J26" s="57">
        <v>1.6990291262135922E-2</v>
      </c>
      <c r="K26" s="65">
        <v>11671.886872097934</v>
      </c>
      <c r="L26" s="66">
        <v>24202</v>
      </c>
      <c r="M26" s="61">
        <v>1084</v>
      </c>
      <c r="N26" s="33">
        <v>9071</v>
      </c>
      <c r="O26" s="33">
        <v>2910</v>
      </c>
      <c r="P26" s="34">
        <v>13065</v>
      </c>
      <c r="Q26" s="35">
        <v>0.47781882017335331</v>
      </c>
      <c r="R26" s="36">
        <v>0.11428571428571428</v>
      </c>
      <c r="S26" s="37">
        <v>2.0408163265306121E-2</v>
      </c>
      <c r="T26" s="38">
        <v>1147.9591836734694</v>
      </c>
      <c r="U26" s="39">
        <v>3266.25</v>
      </c>
    </row>
    <row r="27" spans="1:21" x14ac:dyDescent="0.3">
      <c r="B27" s="30" t="s">
        <v>28</v>
      </c>
      <c r="C27" s="31">
        <v>0.5</v>
      </c>
      <c r="D27" s="32">
        <v>9591</v>
      </c>
      <c r="E27" s="33">
        <v>73488</v>
      </c>
      <c r="F27" s="33">
        <v>11609</v>
      </c>
      <c r="G27" s="34">
        <v>94688</v>
      </c>
      <c r="H27" s="35">
        <v>0.33920843722236554</v>
      </c>
      <c r="I27" s="36">
        <v>8.0459770114942528E-2</v>
      </c>
      <c r="J27" s="57">
        <v>3.640776699029126E-2</v>
      </c>
      <c r="K27" s="65">
        <v>25011.186154495572</v>
      </c>
      <c r="L27" s="66">
        <v>47344</v>
      </c>
      <c r="M27" s="61">
        <v>1015</v>
      </c>
      <c r="N27" s="33">
        <v>4163</v>
      </c>
      <c r="O27" s="33">
        <v>859</v>
      </c>
      <c r="P27" s="34">
        <v>6037</v>
      </c>
      <c r="Q27" s="35">
        <v>0.22078777017883919</v>
      </c>
      <c r="R27" s="36">
        <v>0.11428571428571428</v>
      </c>
      <c r="S27" s="37">
        <v>4.0816326530612242E-2</v>
      </c>
      <c r="T27" s="38">
        <v>2295.9183673469388</v>
      </c>
      <c r="U27" s="39">
        <v>3018.5</v>
      </c>
    </row>
    <row r="28" spans="1:21" x14ac:dyDescent="0.3">
      <c r="B28" s="30" t="s">
        <v>29</v>
      </c>
      <c r="C28" s="31">
        <v>1</v>
      </c>
      <c r="D28" s="32">
        <v>16330</v>
      </c>
      <c r="E28" s="33">
        <v>40110</v>
      </c>
      <c r="F28" s="33">
        <v>8488</v>
      </c>
      <c r="G28" s="34">
        <v>64928</v>
      </c>
      <c r="H28" s="35">
        <v>0.23259679591895221</v>
      </c>
      <c r="I28" s="36">
        <v>0.21839080459770116</v>
      </c>
      <c r="J28" s="57">
        <v>0.14563106796116504</v>
      </c>
      <c r="K28" s="65">
        <v>100044.74461798229</v>
      </c>
      <c r="L28" s="66">
        <v>64928</v>
      </c>
      <c r="M28" s="61">
        <v>1445</v>
      </c>
      <c r="N28" s="33">
        <v>2478</v>
      </c>
      <c r="O28" s="33">
        <v>498</v>
      </c>
      <c r="P28" s="34">
        <v>4421</v>
      </c>
      <c r="Q28" s="35">
        <v>0.16168672055004937</v>
      </c>
      <c r="R28" s="36">
        <v>0.2</v>
      </c>
      <c r="S28" s="37">
        <v>0.14285714285714285</v>
      </c>
      <c r="T28" s="38">
        <v>8035.7142857142853</v>
      </c>
      <c r="U28" s="39">
        <v>4421</v>
      </c>
    </row>
    <row r="29" spans="1:21" x14ac:dyDescent="0.3">
      <c r="B29" s="30" t="s">
        <v>30</v>
      </c>
      <c r="C29" s="31">
        <v>1</v>
      </c>
      <c r="D29" s="32">
        <v>6884</v>
      </c>
      <c r="E29" s="33">
        <v>0</v>
      </c>
      <c r="F29" s="33">
        <v>3761</v>
      </c>
      <c r="G29" s="34">
        <v>10645</v>
      </c>
      <c r="H29" s="35">
        <v>3.8134439572407072E-2</v>
      </c>
      <c r="I29" s="36">
        <v>0.39080459770114945</v>
      </c>
      <c r="J29" s="57">
        <v>0.279126213592233</v>
      </c>
      <c r="K29" s="65">
        <v>191752.42718446604</v>
      </c>
      <c r="L29" s="66">
        <v>10645</v>
      </c>
      <c r="M29" s="61">
        <v>489</v>
      </c>
      <c r="N29" s="33">
        <v>0</v>
      </c>
      <c r="O29" s="33">
        <v>215</v>
      </c>
      <c r="P29" s="34">
        <v>704</v>
      </c>
      <c r="Q29" s="35">
        <v>2.5746991917492593E-2</v>
      </c>
      <c r="R29" s="36">
        <v>0.45714285714285713</v>
      </c>
      <c r="S29" s="37">
        <v>0.30612244897959184</v>
      </c>
      <c r="T29" s="38">
        <v>17219.387755102041</v>
      </c>
      <c r="U29" s="39">
        <v>704</v>
      </c>
    </row>
    <row r="30" spans="1:21" ht="15" thickBot="1" x14ac:dyDescent="0.35">
      <c r="B30" s="40" t="s">
        <v>31</v>
      </c>
      <c r="C30" s="31">
        <v>1</v>
      </c>
      <c r="D30" s="41">
        <v>1022</v>
      </c>
      <c r="E30" s="42">
        <v>0</v>
      </c>
      <c r="F30" s="42">
        <v>311</v>
      </c>
      <c r="G30" s="43">
        <v>1333</v>
      </c>
      <c r="H30" s="44">
        <v>4.77531310004872E-3</v>
      </c>
      <c r="I30" s="45">
        <v>0.21839080459770116</v>
      </c>
      <c r="J30" s="58">
        <v>0.50728155339805825</v>
      </c>
      <c r="K30" s="67">
        <v>348489.1937526383</v>
      </c>
      <c r="L30" s="68">
        <v>1333</v>
      </c>
      <c r="M30" s="62">
        <v>87</v>
      </c>
      <c r="N30" s="42">
        <v>0</v>
      </c>
      <c r="O30" s="42">
        <v>16</v>
      </c>
      <c r="P30" s="43">
        <v>103</v>
      </c>
      <c r="Q30" s="44">
        <v>3.7669604652013312E-3</v>
      </c>
      <c r="R30" s="45">
        <v>0.11428571428571428</v>
      </c>
      <c r="S30" s="46">
        <v>0.46938775510204084</v>
      </c>
      <c r="T30" s="47">
        <v>26403.061224489797</v>
      </c>
      <c r="U30" s="48">
        <v>103</v>
      </c>
    </row>
    <row r="31" spans="1:21" ht="15" thickTop="1" x14ac:dyDescent="0.3">
      <c r="B31" s="49" t="s">
        <v>25</v>
      </c>
      <c r="C31" s="50"/>
      <c r="D31" s="51">
        <v>41135</v>
      </c>
      <c r="E31" s="52">
        <v>182295</v>
      </c>
      <c r="F31" s="52">
        <v>55714</v>
      </c>
      <c r="G31" s="53">
        <v>279144</v>
      </c>
      <c r="H31" s="1"/>
      <c r="I31" s="1"/>
      <c r="J31" s="1"/>
      <c r="K31" s="1"/>
      <c r="L31" s="1"/>
      <c r="M31" s="54">
        <v>4487</v>
      </c>
      <c r="N31" s="52">
        <v>15712</v>
      </c>
      <c r="O31" s="52">
        <v>7144</v>
      </c>
      <c r="P31" s="53">
        <v>27343</v>
      </c>
      <c r="Q31" s="1"/>
      <c r="R31" s="1"/>
      <c r="S31" s="1"/>
      <c r="T31" s="1"/>
      <c r="U31" s="1"/>
    </row>
    <row r="32" spans="1:21" ht="15" thickBot="1" x14ac:dyDescent="0.35">
      <c r="A32" s="69" t="s">
        <v>36</v>
      </c>
    </row>
    <row r="33" spans="2:21" ht="15" customHeight="1" thickTop="1" x14ac:dyDescent="0.3">
      <c r="B33" s="84" t="s">
        <v>13</v>
      </c>
      <c r="C33" s="87" t="s">
        <v>14</v>
      </c>
      <c r="D33" s="11"/>
      <c r="E33" s="12"/>
      <c r="F33" s="12"/>
      <c r="G33" s="13"/>
      <c r="H33" s="73" t="s">
        <v>15</v>
      </c>
      <c r="I33" s="76" t="s">
        <v>16</v>
      </c>
      <c r="J33" s="90" t="s">
        <v>17</v>
      </c>
      <c r="K33" s="93" t="s">
        <v>18</v>
      </c>
      <c r="L33" s="70" t="s">
        <v>33</v>
      </c>
      <c r="M33" s="12"/>
      <c r="N33" s="12"/>
      <c r="O33" s="12"/>
      <c r="P33" s="13"/>
      <c r="Q33" s="73" t="s">
        <v>15</v>
      </c>
      <c r="R33" s="76" t="s">
        <v>16</v>
      </c>
      <c r="S33" s="79" t="s">
        <v>17</v>
      </c>
      <c r="T33" s="73" t="s">
        <v>18</v>
      </c>
      <c r="U33" s="79" t="s">
        <v>19</v>
      </c>
    </row>
    <row r="34" spans="2:21" x14ac:dyDescent="0.3">
      <c r="B34" s="85"/>
      <c r="C34" s="88"/>
      <c r="D34" s="14"/>
      <c r="E34" s="15"/>
      <c r="F34" s="15"/>
      <c r="G34" s="16"/>
      <c r="H34" s="74"/>
      <c r="I34" s="77"/>
      <c r="J34" s="91"/>
      <c r="K34" s="94"/>
      <c r="L34" s="71"/>
      <c r="M34" s="15"/>
      <c r="N34" s="15"/>
      <c r="O34" s="15"/>
      <c r="P34" s="16"/>
      <c r="Q34" s="74"/>
      <c r="R34" s="77"/>
      <c r="S34" s="80"/>
      <c r="T34" s="74"/>
      <c r="U34" s="80"/>
    </row>
    <row r="35" spans="2:21" x14ac:dyDescent="0.3">
      <c r="B35" s="85"/>
      <c r="C35" s="88"/>
      <c r="D35" s="96" t="s">
        <v>20</v>
      </c>
      <c r="E35" s="82"/>
      <c r="F35" s="82"/>
      <c r="G35" s="83"/>
      <c r="H35" s="74"/>
      <c r="I35" s="77"/>
      <c r="J35" s="91"/>
      <c r="K35" s="94"/>
      <c r="L35" s="71"/>
      <c r="M35" s="82" t="s">
        <v>21</v>
      </c>
      <c r="N35" s="82"/>
      <c r="O35" s="82"/>
      <c r="P35" s="83"/>
      <c r="Q35" s="74"/>
      <c r="R35" s="77"/>
      <c r="S35" s="80"/>
      <c r="T35" s="74"/>
      <c r="U35" s="80"/>
    </row>
    <row r="36" spans="2:21" x14ac:dyDescent="0.3">
      <c r="B36" s="86"/>
      <c r="C36" s="89"/>
      <c r="D36" s="17" t="s">
        <v>22</v>
      </c>
      <c r="E36" s="18" t="s">
        <v>23</v>
      </c>
      <c r="F36" s="18" t="s">
        <v>24</v>
      </c>
      <c r="G36" s="19" t="s">
        <v>25</v>
      </c>
      <c r="H36" s="75"/>
      <c r="I36" s="78"/>
      <c r="J36" s="92"/>
      <c r="K36" s="95"/>
      <c r="L36" s="72"/>
      <c r="M36" s="59" t="s">
        <v>22</v>
      </c>
      <c r="N36" s="18" t="s">
        <v>23</v>
      </c>
      <c r="O36" s="18" t="s">
        <v>24</v>
      </c>
      <c r="P36" s="19" t="s">
        <v>25</v>
      </c>
      <c r="Q36" s="75"/>
      <c r="R36" s="78"/>
      <c r="S36" s="81"/>
      <c r="T36" s="75"/>
      <c r="U36" s="81"/>
    </row>
    <row r="37" spans="2:21" x14ac:dyDescent="0.3">
      <c r="B37" s="20" t="s">
        <v>26</v>
      </c>
      <c r="C37" s="21">
        <v>0.25</v>
      </c>
      <c r="D37" s="22">
        <v>904</v>
      </c>
      <c r="E37" s="23">
        <v>0</v>
      </c>
      <c r="F37" s="23">
        <v>9838</v>
      </c>
      <c r="G37" s="24">
        <v>10742</v>
      </c>
      <c r="H37" s="25">
        <v>3.8481930473160807E-2</v>
      </c>
      <c r="I37" s="26">
        <v>2.2988505747126436E-2</v>
      </c>
      <c r="J37" s="56">
        <v>1.4563106796116505E-2</v>
      </c>
      <c r="K37" s="63">
        <v>10004.474461798229</v>
      </c>
      <c r="L37" s="64">
        <v>2685.5</v>
      </c>
      <c r="M37" s="60">
        <v>367</v>
      </c>
      <c r="N37" s="23">
        <v>0</v>
      </c>
      <c r="O37" s="23">
        <v>2646</v>
      </c>
      <c r="P37" s="24">
        <v>3013</v>
      </c>
      <c r="Q37" s="25">
        <v>0.11019273671506419</v>
      </c>
      <c r="R37" s="26">
        <v>0</v>
      </c>
      <c r="S37" s="27">
        <v>2.0408163265306121E-2</v>
      </c>
      <c r="T37" s="28">
        <v>1147.9591836734694</v>
      </c>
      <c r="U37" s="29">
        <v>753.25</v>
      </c>
    </row>
    <row r="38" spans="2:21" x14ac:dyDescent="0.3">
      <c r="B38" s="30" t="s">
        <v>27</v>
      </c>
      <c r="C38" s="31">
        <v>0.25</v>
      </c>
      <c r="D38" s="32">
        <v>6404</v>
      </c>
      <c r="E38" s="33">
        <v>68697</v>
      </c>
      <c r="F38" s="33">
        <v>21707</v>
      </c>
      <c r="G38" s="34">
        <v>96808</v>
      </c>
      <c r="H38" s="35">
        <v>0.34680308371306567</v>
      </c>
      <c r="I38" s="36">
        <v>6.8965517241379309E-2</v>
      </c>
      <c r="J38" s="57">
        <v>1.6990291262135922E-2</v>
      </c>
      <c r="K38" s="65">
        <v>11671.886872097934</v>
      </c>
      <c r="L38" s="66">
        <v>24202</v>
      </c>
      <c r="M38" s="61">
        <v>1084</v>
      </c>
      <c r="N38" s="33">
        <v>9071</v>
      </c>
      <c r="O38" s="33">
        <v>2910</v>
      </c>
      <c r="P38" s="34">
        <v>13065</v>
      </c>
      <c r="Q38" s="35">
        <v>0.47781882017335331</v>
      </c>
      <c r="R38" s="36">
        <v>0.11428571428571428</v>
      </c>
      <c r="S38" s="37">
        <v>2.0408163265306121E-2</v>
      </c>
      <c r="T38" s="38">
        <v>1147.9591836734694</v>
      </c>
      <c r="U38" s="39">
        <v>3266.25</v>
      </c>
    </row>
    <row r="39" spans="2:21" x14ac:dyDescent="0.3">
      <c r="B39" s="30" t="s">
        <v>28</v>
      </c>
      <c r="C39" s="31">
        <v>1</v>
      </c>
      <c r="D39" s="32">
        <v>9591</v>
      </c>
      <c r="E39" s="33">
        <v>73488</v>
      </c>
      <c r="F39" s="33">
        <v>11609</v>
      </c>
      <c r="G39" s="34">
        <v>94688</v>
      </c>
      <c r="H39" s="35">
        <v>0.33920843722236554</v>
      </c>
      <c r="I39" s="36">
        <v>8.0459770114942528E-2</v>
      </c>
      <c r="J39" s="57">
        <v>3.640776699029126E-2</v>
      </c>
      <c r="K39" s="65">
        <v>25011.186154495572</v>
      </c>
      <c r="L39" s="66">
        <v>94688</v>
      </c>
      <c r="M39" s="61">
        <v>1015</v>
      </c>
      <c r="N39" s="33">
        <v>4163</v>
      </c>
      <c r="O39" s="33">
        <v>859</v>
      </c>
      <c r="P39" s="34">
        <v>6037</v>
      </c>
      <c r="Q39" s="35">
        <v>0.22078777017883919</v>
      </c>
      <c r="R39" s="36">
        <v>0.11428571428571428</v>
      </c>
      <c r="S39" s="37">
        <v>4.0816326530612242E-2</v>
      </c>
      <c r="T39" s="38">
        <v>2295.9183673469388</v>
      </c>
      <c r="U39" s="39">
        <v>6037</v>
      </c>
    </row>
    <row r="40" spans="2:21" x14ac:dyDescent="0.3">
      <c r="B40" s="30" t="s">
        <v>29</v>
      </c>
      <c r="C40" s="31">
        <v>1</v>
      </c>
      <c r="D40" s="32">
        <v>16330</v>
      </c>
      <c r="E40" s="33">
        <v>40110</v>
      </c>
      <c r="F40" s="33">
        <v>8488</v>
      </c>
      <c r="G40" s="34">
        <v>64928</v>
      </c>
      <c r="H40" s="35">
        <v>0.23259679591895221</v>
      </c>
      <c r="I40" s="36">
        <v>0.21839080459770116</v>
      </c>
      <c r="J40" s="57">
        <v>0.14563106796116504</v>
      </c>
      <c r="K40" s="65">
        <v>100044.74461798229</v>
      </c>
      <c r="L40" s="66">
        <v>64928</v>
      </c>
      <c r="M40" s="61">
        <v>1445</v>
      </c>
      <c r="N40" s="33">
        <v>2478</v>
      </c>
      <c r="O40" s="33">
        <v>498</v>
      </c>
      <c r="P40" s="34">
        <v>4421</v>
      </c>
      <c r="Q40" s="35">
        <v>0.16168672055004937</v>
      </c>
      <c r="R40" s="36">
        <v>0.2</v>
      </c>
      <c r="S40" s="37">
        <v>0.14285714285714285</v>
      </c>
      <c r="T40" s="38">
        <v>8035.7142857142853</v>
      </c>
      <c r="U40" s="39">
        <v>4421</v>
      </c>
    </row>
    <row r="41" spans="2:21" x14ac:dyDescent="0.3">
      <c r="B41" s="30" t="s">
        <v>30</v>
      </c>
      <c r="C41" s="31">
        <v>1</v>
      </c>
      <c r="D41" s="32">
        <v>6884</v>
      </c>
      <c r="E41" s="33">
        <v>0</v>
      </c>
      <c r="F41" s="33">
        <v>3761</v>
      </c>
      <c r="G41" s="34">
        <v>10645</v>
      </c>
      <c r="H41" s="35">
        <v>3.8134439572407072E-2</v>
      </c>
      <c r="I41" s="36">
        <v>0.39080459770114945</v>
      </c>
      <c r="J41" s="57">
        <v>0.279126213592233</v>
      </c>
      <c r="K41" s="65">
        <v>191752.42718446604</v>
      </c>
      <c r="L41" s="66">
        <v>10645</v>
      </c>
      <c r="M41" s="61">
        <v>489</v>
      </c>
      <c r="N41" s="33">
        <v>0</v>
      </c>
      <c r="O41" s="33">
        <v>215</v>
      </c>
      <c r="P41" s="34">
        <v>704</v>
      </c>
      <c r="Q41" s="35">
        <v>2.5746991917492593E-2</v>
      </c>
      <c r="R41" s="36">
        <v>0.45714285714285713</v>
      </c>
      <c r="S41" s="37">
        <v>0.30612244897959184</v>
      </c>
      <c r="T41" s="38">
        <v>17219.387755102041</v>
      </c>
      <c r="U41" s="39">
        <v>704</v>
      </c>
    </row>
    <row r="42" spans="2:21" ht="15" thickBot="1" x14ac:dyDescent="0.35">
      <c r="B42" s="40" t="s">
        <v>31</v>
      </c>
      <c r="C42" s="31">
        <v>1</v>
      </c>
      <c r="D42" s="41">
        <v>1022</v>
      </c>
      <c r="E42" s="42">
        <v>0</v>
      </c>
      <c r="F42" s="42">
        <v>311</v>
      </c>
      <c r="G42" s="43">
        <v>1333</v>
      </c>
      <c r="H42" s="44">
        <v>4.77531310004872E-3</v>
      </c>
      <c r="I42" s="45">
        <v>0.21839080459770116</v>
      </c>
      <c r="J42" s="58">
        <v>0.50728155339805825</v>
      </c>
      <c r="K42" s="67">
        <v>348489.1937526383</v>
      </c>
      <c r="L42" s="68">
        <v>1333</v>
      </c>
      <c r="M42" s="62">
        <v>87</v>
      </c>
      <c r="N42" s="42">
        <v>0</v>
      </c>
      <c r="O42" s="42">
        <v>16</v>
      </c>
      <c r="P42" s="43">
        <v>103</v>
      </c>
      <c r="Q42" s="44">
        <v>3.7669604652013312E-3</v>
      </c>
      <c r="R42" s="45">
        <v>0.11428571428571428</v>
      </c>
      <c r="S42" s="46">
        <v>0.46938775510204084</v>
      </c>
      <c r="T42" s="47">
        <v>26403.061224489797</v>
      </c>
      <c r="U42" s="48">
        <v>103</v>
      </c>
    </row>
    <row r="43" spans="2:21" ht="15" thickTop="1" x14ac:dyDescent="0.3">
      <c r="B43" s="49" t="s">
        <v>25</v>
      </c>
      <c r="C43" s="50"/>
      <c r="D43" s="51">
        <v>41135</v>
      </c>
      <c r="E43" s="52">
        <v>182295</v>
      </c>
      <c r="F43" s="52">
        <v>55714</v>
      </c>
      <c r="G43" s="53">
        <v>279144</v>
      </c>
      <c r="H43" s="1"/>
      <c r="I43" s="1"/>
      <c r="J43" s="1"/>
      <c r="K43" s="1"/>
      <c r="L43" s="1"/>
      <c r="M43" s="54">
        <v>4487</v>
      </c>
      <c r="N43" s="52">
        <v>15712</v>
      </c>
      <c r="O43" s="52">
        <v>7144</v>
      </c>
      <c r="P43" s="53">
        <v>27343</v>
      </c>
      <c r="Q43" s="1"/>
      <c r="R43" s="1"/>
      <c r="S43" s="1"/>
      <c r="T43" s="1"/>
      <c r="U43" s="1"/>
    </row>
  </sheetData>
  <mergeCells count="42">
    <mergeCell ref="U9:U12"/>
    <mergeCell ref="M11:P11"/>
    <mergeCell ref="B9:B12"/>
    <mergeCell ref="C9:C12"/>
    <mergeCell ref="H9:H12"/>
    <mergeCell ref="I9:I12"/>
    <mergeCell ref="J9:J12"/>
    <mergeCell ref="K9:K12"/>
    <mergeCell ref="D11:G11"/>
    <mergeCell ref="L9:L12"/>
    <mergeCell ref="Q9:Q12"/>
    <mergeCell ref="R9:R12"/>
    <mergeCell ref="S9:S12"/>
    <mergeCell ref="T9:T12"/>
    <mergeCell ref="U21:U24"/>
    <mergeCell ref="M23:P23"/>
    <mergeCell ref="B21:B24"/>
    <mergeCell ref="C21:C24"/>
    <mergeCell ref="H21:H24"/>
    <mergeCell ref="I21:I24"/>
    <mergeCell ref="J21:J24"/>
    <mergeCell ref="K21:K24"/>
    <mergeCell ref="D23:G23"/>
    <mergeCell ref="L21:L24"/>
    <mergeCell ref="Q21:Q24"/>
    <mergeCell ref="R21:R24"/>
    <mergeCell ref="S21:S24"/>
    <mergeCell ref="T21:T24"/>
    <mergeCell ref="U33:U36"/>
    <mergeCell ref="M35:P35"/>
    <mergeCell ref="B33:B36"/>
    <mergeCell ref="C33:C36"/>
    <mergeCell ref="H33:H36"/>
    <mergeCell ref="I33:I36"/>
    <mergeCell ref="J33:J36"/>
    <mergeCell ref="K33:K36"/>
    <mergeCell ref="D35:G35"/>
    <mergeCell ref="L33:L36"/>
    <mergeCell ref="Q33:Q36"/>
    <mergeCell ref="R33:R36"/>
    <mergeCell ref="S33:S36"/>
    <mergeCell ref="T33:T3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New ARP Scenarios</vt:lpstr>
      <vt:lpstr>Secondary Market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J. Hirsch</dc:creator>
  <cp:lastModifiedBy>James J. Hirsch</cp:lastModifiedBy>
  <dcterms:created xsi:type="dcterms:W3CDTF">2015-10-16T17:31:15Z</dcterms:created>
  <dcterms:modified xsi:type="dcterms:W3CDTF">2015-10-16T21:00:35Z</dcterms:modified>
</cp:coreProperties>
</file>