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siness Files\CPUC\DEER\2016Update\ARP\2015OctVersion\"/>
    </mc:Choice>
  </mc:AlternateContent>
  <bookViews>
    <workbookView xWindow="0" yWindow="0" windowWidth="21828" windowHeight="921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L6" i="1" s="1"/>
  <c r="G3" i="1"/>
  <c r="G6" i="1" s="1"/>
  <c r="K6" i="1" l="1"/>
  <c r="F4" i="1" s="1"/>
  <c r="F6" i="1" s="1"/>
</calcChain>
</file>

<file path=xl/comments1.xml><?xml version="1.0" encoding="utf-8"?>
<comments xmlns="http://schemas.openxmlformats.org/spreadsheetml/2006/main">
  <authors>
    <author>James J. Hirsch</author>
  </authors>
  <commentList>
    <comment ref="F3" authorId="0" shapeId="0">
      <text>
        <r>
          <rPr>
            <b/>
            <sz val="9"/>
            <color indexed="81"/>
            <rFont val="Tahoma"/>
            <family val="2"/>
          </rPr>
          <t>CLASS 2012</t>
        </r>
      </text>
    </comment>
    <comment ref="K3" authorId="0" shapeId="0">
      <text>
        <r>
          <rPr>
            <b/>
            <sz val="9"/>
            <color indexed="81"/>
            <rFont val="Tahoma"/>
            <family val="2"/>
          </rPr>
          <t>based upon estimate of 115000000 households with refrigerators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>Statista 2015, forecast sales 2016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" authorId="0" shapeId="0">
      <text>
        <r>
          <rPr>
            <b/>
            <sz val="9"/>
            <color indexed="81"/>
            <rFont val="Tahoma"/>
            <family val="2"/>
          </rPr>
          <t>Statista 2015 sales past couple years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Note on "Discard+Acquire Fractions" that ~80% of non-part aquired units were less than 10 years old while 35% of discarded units were in this category … assume 2% discount for broken units in that group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Note on "Discard+Acquire Fractions" that ~75% of non-part aquired units were less than 10 years old while 35% of discarded units were in this category … assume 10% discount for broken units in that group
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>http://www.referenceforbusiness.com/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<sst xmlns="http://schemas.openxmlformats.org/spreadsheetml/2006/main" count="106" uniqueCount="37">
  <si>
    <t xml:space="preserve"> Check for Reasonableness of 3-year used unit transfers</t>
  </si>
  <si>
    <t>Estmate of annual new refrigerator sales that are replacements</t>
  </si>
  <si>
    <t>Refrig</t>
  </si>
  <si>
    <t>Freezer</t>
  </si>
  <si>
    <t>Homes in California:</t>
  </si>
  <si>
    <t>% US households in CA</t>
  </si>
  <si>
    <t>Fraction replaced/added (15 yr EUL assumption):</t>
  </si>
  <si>
    <t>Annual refrigerator new sales in US</t>
  </si>
  <si>
    <t>Max amount of replaced/added that could be used:</t>
  </si>
  <si>
    <t>%new sales that are replacements</t>
  </si>
  <si>
    <t>Max number of acquired used units:</t>
  </si>
  <si>
    <t>CA annual replacement new sales</t>
  </si>
  <si>
    <t>&lt;- implies used unit sales are ~1/3 new unit sales</t>
  </si>
  <si>
    <t>Age Cohort</t>
  </si>
  <si>
    <t>Secondary Market Viability Factor</t>
  </si>
  <si>
    <t>Percent Collected by Age</t>
  </si>
  <si>
    <t>Transferred to New Owners</t>
  </si>
  <si>
    <t>Acquired from Secondary Market</t>
  </si>
  <si>
    <t>Potential Market Size</t>
  </si>
  <si>
    <t>Viable Units Pushed into Secondary Market</t>
  </si>
  <si>
    <t>Refrigerators Collected by Age Range</t>
  </si>
  <si>
    <t>Freezers Collected by Age Range</t>
  </si>
  <si>
    <t>SDGE</t>
  </si>
  <si>
    <t>SCE</t>
  </si>
  <si>
    <t>PGE</t>
  </si>
  <si>
    <t>All</t>
  </si>
  <si>
    <t>More than 30 years old</t>
  </si>
  <si>
    <t>20-29 years old</t>
  </si>
  <si>
    <t>15-19 years old</t>
  </si>
  <si>
    <t>10-14 years old</t>
  </si>
  <si>
    <t>5-9 years old</t>
  </si>
  <si>
    <t>Less than 5 years old</t>
  </si>
  <si>
    <t>lac</t>
  </si>
  <si>
    <t>Viable Units Pushed into Secondary Market w/o program</t>
  </si>
  <si>
    <t>Current scenario</t>
  </si>
  <si>
    <t>Raise 15+ by 25%</t>
  </si>
  <si>
    <t>Raise 15-20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</si>
</sst>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6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 style="thin">
        <color rgb="FF7F7F7F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rgb="FF7F7F7F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auto="1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auto="1"/>
      </top>
      <bottom style="thick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</cellStyleXfs>
  <cellXfs count="9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9" fontId="4" fillId="0" borderId="0" xfId="1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64" fontId="4" fillId="0" borderId="8" xfId="0" applyNumberFormat="1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164" fontId="4" fillId="0" borderId="9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wrapText="1"/>
    </xf>
    <xf numFmtId="164" fontId="4" fillId="0" borderId="21" xfId="0" applyNumberFormat="1" applyFont="1" applyBorder="1" applyAlignment="1">
      <alignment horizontal="center" wrapText="1"/>
    </xf>
    <xf numFmtId="164" fontId="4" fillId="0" borderId="17" xfId="0" applyNumberFormat="1" applyFont="1" applyBorder="1" applyAlignment="1">
      <alignment horizontal="center" wrapText="1"/>
    </xf>
    <xf numFmtId="0" fontId="4" fillId="0" borderId="22" xfId="0" applyFont="1" applyBorder="1" applyAlignment="1">
      <alignment horizontal="right" vertical="center"/>
    </xf>
    <xf numFmtId="2" fontId="2" fillId="2" borderId="23" xfId="2" applyNumberForma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3" fontId="4" fillId="0" borderId="26" xfId="0" applyNumberFormat="1" applyFont="1" applyBorder="1" applyAlignment="1">
      <alignment vertical="center"/>
    </xf>
    <xf numFmtId="164" fontId="4" fillId="0" borderId="27" xfId="0" applyNumberFormat="1" applyFont="1" applyBorder="1" applyAlignment="1">
      <alignment vertical="center"/>
    </xf>
    <xf numFmtId="164" fontId="4" fillId="0" borderId="25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center"/>
    </xf>
    <xf numFmtId="3" fontId="4" fillId="0" borderId="27" xfId="0" applyNumberFormat="1" applyFont="1" applyBorder="1" applyAlignment="1">
      <alignment vertical="center"/>
    </xf>
    <xf numFmtId="3" fontId="4" fillId="0" borderId="28" xfId="0" applyNumberFormat="1" applyFont="1" applyBorder="1" applyAlignment="1">
      <alignment vertical="center"/>
    </xf>
    <xf numFmtId="0" fontId="4" fillId="0" borderId="29" xfId="0" applyFont="1" applyBorder="1" applyAlignment="1">
      <alignment horizontal="right" vertical="center"/>
    </xf>
    <xf numFmtId="2" fontId="2" fillId="2" borderId="30" xfId="2" applyNumberFormat="1" applyBorder="1" applyAlignment="1">
      <alignment vertical="center"/>
    </xf>
    <xf numFmtId="3" fontId="4" fillId="0" borderId="31" xfId="0" applyNumberFormat="1" applyFont="1" applyBorder="1" applyAlignment="1">
      <alignment vertical="center"/>
    </xf>
    <xf numFmtId="3" fontId="4" fillId="0" borderId="32" xfId="0" applyNumberFormat="1" applyFont="1" applyBorder="1" applyAlignment="1">
      <alignment vertical="center"/>
    </xf>
    <xf numFmtId="3" fontId="4" fillId="0" borderId="33" xfId="0" applyNumberFormat="1" applyFont="1" applyBorder="1" applyAlignment="1">
      <alignment vertical="center"/>
    </xf>
    <xf numFmtId="164" fontId="4" fillId="0" borderId="29" xfId="0" applyNumberFormat="1" applyFont="1" applyBorder="1" applyAlignment="1">
      <alignment vertical="center"/>
    </xf>
    <xf numFmtId="164" fontId="4" fillId="0" borderId="32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vertical="center"/>
    </xf>
    <xf numFmtId="3" fontId="4" fillId="0" borderId="29" xfId="0" applyNumberFormat="1" applyFont="1" applyBorder="1" applyAlignment="1">
      <alignment vertical="center"/>
    </xf>
    <xf numFmtId="3" fontId="4" fillId="0" borderId="34" xfId="0" applyNumberFormat="1" applyFont="1" applyBorder="1" applyAlignment="1">
      <alignment vertical="center"/>
    </xf>
    <xf numFmtId="0" fontId="4" fillId="0" borderId="35" xfId="0" applyFont="1" applyBorder="1" applyAlignment="1">
      <alignment horizontal="right" vertical="center"/>
    </xf>
    <xf numFmtId="3" fontId="4" fillId="0" borderId="36" xfId="0" applyNumberFormat="1" applyFont="1" applyBorder="1" applyAlignment="1">
      <alignment vertical="center"/>
    </xf>
    <xf numFmtId="3" fontId="4" fillId="0" borderId="37" xfId="0" applyNumberFormat="1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164" fontId="4" fillId="0" borderId="35" xfId="0" applyNumberFormat="1" applyFont="1" applyBorder="1" applyAlignment="1">
      <alignment vertical="center"/>
    </xf>
    <xf numFmtId="164" fontId="4" fillId="0" borderId="37" xfId="0" applyNumberFormat="1" applyFont="1" applyBorder="1" applyAlignment="1">
      <alignment vertical="center"/>
    </xf>
    <xf numFmtId="164" fontId="4" fillId="0" borderId="39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3" fontId="4" fillId="0" borderId="39" xfId="0" applyNumberFormat="1" applyFont="1" applyBorder="1" applyAlignment="1">
      <alignment vertical="center"/>
    </xf>
    <xf numFmtId="0" fontId="5" fillId="0" borderId="40" xfId="0" applyFont="1" applyBorder="1" applyAlignment="1">
      <alignment horizontal="right" vertical="center"/>
    </xf>
    <xf numFmtId="2" fontId="2" fillId="0" borderId="41" xfId="2" applyNumberFormat="1" applyFill="1" applyBorder="1" applyAlignment="1">
      <alignment vertical="center"/>
    </xf>
    <xf numFmtId="3" fontId="5" fillId="0" borderId="42" xfId="0" applyNumberFormat="1" applyFont="1" applyBorder="1" applyAlignment="1">
      <alignment vertical="center"/>
    </xf>
    <xf numFmtId="3" fontId="5" fillId="0" borderId="37" xfId="0" applyNumberFormat="1" applyFont="1" applyBorder="1" applyAlignment="1">
      <alignment vertical="center"/>
    </xf>
    <xf numFmtId="3" fontId="5" fillId="0" borderId="38" xfId="0" applyNumberFormat="1" applyFont="1" applyBorder="1" applyAlignment="1">
      <alignment vertical="center"/>
    </xf>
    <xf numFmtId="3" fontId="5" fillId="0" borderId="3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4" fontId="4" fillId="0" borderId="43" xfId="0" applyNumberFormat="1" applyFont="1" applyBorder="1" applyAlignment="1">
      <alignment horizontal="center" wrapText="1"/>
    </xf>
    <xf numFmtId="164" fontId="4" fillId="0" borderId="44" xfId="0" applyNumberFormat="1" applyFont="1" applyBorder="1" applyAlignment="1">
      <alignment horizontal="center" wrapText="1"/>
    </xf>
    <xf numFmtId="164" fontId="4" fillId="0" borderId="45" xfId="0" applyNumberFormat="1" applyFont="1" applyBorder="1" applyAlignment="1">
      <alignment horizontal="center" wrapText="1"/>
    </xf>
    <xf numFmtId="164" fontId="4" fillId="0" borderId="46" xfId="0" applyNumberFormat="1" applyFont="1" applyBorder="1" applyAlignment="1">
      <alignment vertical="center"/>
    </xf>
    <xf numFmtId="164" fontId="4" fillId="0" borderId="47" xfId="0" applyNumberFormat="1" applyFont="1" applyBorder="1" applyAlignment="1">
      <alignment vertical="center"/>
    </xf>
    <xf numFmtId="164" fontId="4" fillId="0" borderId="48" xfId="0" applyNumberFormat="1" applyFont="1" applyBorder="1" applyAlignment="1">
      <alignment vertical="center"/>
    </xf>
    <xf numFmtId="164" fontId="4" fillId="0" borderId="49" xfId="0" applyNumberFormat="1" applyFont="1" applyBorder="1" applyAlignment="1">
      <alignment horizontal="center" vertical="center"/>
    </xf>
    <xf numFmtId="3" fontId="4" fillId="0" borderId="50" xfId="0" applyNumberFormat="1" applyFont="1" applyBorder="1" applyAlignment="1">
      <alignment vertical="center"/>
    </xf>
    <xf numFmtId="3" fontId="4" fillId="0" borderId="51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164" fontId="4" fillId="0" borderId="52" xfId="0" applyNumberFormat="1" applyFont="1" applyBorder="1" applyAlignment="1">
      <alignment horizontal="center" wrapText="1"/>
    </xf>
    <xf numFmtId="164" fontId="4" fillId="0" borderId="53" xfId="0" applyNumberFormat="1" applyFont="1" applyBorder="1" applyAlignment="1">
      <alignment horizontal="center" wrapText="1"/>
    </xf>
    <xf numFmtId="164" fontId="4" fillId="0" borderId="54" xfId="0" applyNumberFormat="1" applyFont="1" applyBorder="1" applyAlignment="1">
      <alignment horizontal="center" wrapText="1"/>
    </xf>
    <xf numFmtId="164" fontId="4" fillId="0" borderId="55" xfId="0" applyNumberFormat="1" applyFont="1" applyBorder="1" applyAlignment="1">
      <alignment horizontal="center" wrapText="1"/>
    </xf>
    <xf numFmtId="164" fontId="4" fillId="0" borderId="56" xfId="0" applyNumberFormat="1" applyFont="1" applyBorder="1" applyAlignment="1">
      <alignment horizontal="center" wrapText="1"/>
    </xf>
    <xf numFmtId="164" fontId="4" fillId="0" borderId="57" xfId="0" applyNumberFormat="1" applyFont="1" applyBorder="1" applyAlignment="1">
      <alignment horizontal="center" wrapText="1"/>
    </xf>
    <xf numFmtId="3" fontId="4" fillId="0" borderId="58" xfId="0" applyNumberFormat="1" applyFont="1" applyBorder="1" applyAlignment="1">
      <alignment vertical="center"/>
    </xf>
    <xf numFmtId="3" fontId="4" fillId="0" borderId="59" xfId="0" applyNumberFormat="1" applyFont="1" applyBorder="1" applyAlignment="1">
      <alignment vertical="center"/>
    </xf>
    <xf numFmtId="3" fontId="4" fillId="0" borderId="60" xfId="0" applyNumberFormat="1" applyFont="1" applyBorder="1" applyAlignment="1">
      <alignment vertical="center"/>
    </xf>
    <xf numFmtId="3" fontId="4" fillId="0" borderId="61" xfId="0" applyNumberFormat="1" applyFont="1" applyBorder="1" applyAlignment="1">
      <alignment vertical="center"/>
    </xf>
    <xf numFmtId="3" fontId="4" fillId="0" borderId="62" xfId="0" applyNumberFormat="1" applyFont="1" applyBorder="1" applyAlignment="1">
      <alignment vertical="center"/>
    </xf>
    <xf numFmtId="3" fontId="4" fillId="0" borderId="63" xfId="0" applyNumberFormat="1" applyFont="1" applyBorder="1" applyAlignment="1">
      <alignment vertical="center"/>
    </xf>
    <xf numFmtId="0" fontId="3" fillId="0" borderId="0" xfId="0" applyFont="1"/>
  </cellXfs>
  <cellStyles count="3"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3"/>
  <sheetViews>
    <sheetView tabSelected="1" workbookViewId="0">
      <selection activeCell="A32" sqref="A32"/>
    </sheetView>
  </sheetViews>
  <sheetFormatPr defaultRowHeight="14.4" x14ac:dyDescent="0.3"/>
  <cols>
    <col min="2" max="2" width="19.33203125" bestFit="1" customWidth="1"/>
    <col min="3" max="9" width="9.77734375" customWidth="1"/>
    <col min="10" max="14" width="10.77734375" customWidth="1"/>
    <col min="16" max="17" width="8.88671875" customWidth="1"/>
    <col min="18" max="18" width="10.77734375" customWidth="1"/>
    <col min="21" max="21" width="10.77734375" customWidth="1"/>
  </cols>
  <sheetData>
    <row r="1" spans="1:21" x14ac:dyDescent="0.3">
      <c r="A1" s="73"/>
      <c r="B1" s="1" t="s">
        <v>32</v>
      </c>
      <c r="C1" s="2" t="s">
        <v>0</v>
      </c>
      <c r="D1" s="1"/>
      <c r="E1" s="3"/>
      <c r="F1" s="1"/>
      <c r="G1" s="1"/>
      <c r="H1" s="4" t="s">
        <v>1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3">
      <c r="A2" s="73"/>
      <c r="B2" s="1"/>
      <c r="C2" s="1"/>
      <c r="D2" s="1"/>
      <c r="E2" s="1"/>
      <c r="F2" s="5" t="s">
        <v>2</v>
      </c>
      <c r="G2" s="5" t="s">
        <v>3</v>
      </c>
      <c r="H2" s="1"/>
      <c r="I2" s="1"/>
      <c r="J2" s="6"/>
      <c r="K2" s="5" t="s">
        <v>2</v>
      </c>
      <c r="L2" s="5" t="s">
        <v>3</v>
      </c>
      <c r="M2" s="1"/>
      <c r="N2" s="1"/>
      <c r="O2" s="1"/>
      <c r="P2" s="1"/>
      <c r="Q2" s="1"/>
      <c r="R2" s="1"/>
      <c r="S2" s="1"/>
      <c r="T2" s="1"/>
      <c r="U2" s="1"/>
    </row>
    <row r="3" spans="1:21" x14ac:dyDescent="0.3">
      <c r="A3" s="73"/>
      <c r="B3" s="1"/>
      <c r="C3" s="1"/>
      <c r="D3" s="1"/>
      <c r="E3" s="6" t="s">
        <v>4</v>
      </c>
      <c r="F3" s="7">
        <v>10000000</v>
      </c>
      <c r="G3" s="7">
        <f>F3*0.15</f>
        <v>1500000</v>
      </c>
      <c r="H3" s="1"/>
      <c r="I3" s="1"/>
      <c r="J3" s="6" t="s">
        <v>5</v>
      </c>
      <c r="K3" s="8">
        <f>F3/115000000</f>
        <v>8.6956521739130432E-2</v>
      </c>
      <c r="L3" s="8"/>
      <c r="M3" s="1"/>
      <c r="N3" s="1"/>
      <c r="O3" s="1"/>
      <c r="P3" s="1"/>
      <c r="Q3" s="1"/>
      <c r="R3" s="1"/>
      <c r="S3" s="1"/>
      <c r="T3" s="1"/>
      <c r="U3" s="1"/>
    </row>
    <row r="4" spans="1:21" x14ac:dyDescent="0.3">
      <c r="A4" s="1"/>
      <c r="B4" s="1"/>
      <c r="C4" s="1"/>
      <c r="D4" s="1"/>
      <c r="E4" s="6" t="s">
        <v>6</v>
      </c>
      <c r="F4" s="9">
        <f>(K6/F3)*3</f>
        <v>0.20817391304347826</v>
      </c>
      <c r="G4" s="9">
        <v>0.15</v>
      </c>
      <c r="H4" s="1"/>
      <c r="I4" s="1"/>
      <c r="J4" s="6" t="s">
        <v>7</v>
      </c>
      <c r="K4" s="7">
        <v>10640000</v>
      </c>
      <c r="L4" s="7">
        <v>1500000</v>
      </c>
      <c r="M4" s="1"/>
      <c r="N4" s="1"/>
      <c r="O4" s="1"/>
      <c r="P4" s="1"/>
      <c r="Q4" s="1"/>
      <c r="R4" s="1"/>
      <c r="S4" s="1"/>
      <c r="T4" s="1"/>
      <c r="U4" s="1"/>
    </row>
    <row r="5" spans="1:21" x14ac:dyDescent="0.3">
      <c r="A5" s="1"/>
      <c r="B5" s="1"/>
      <c r="C5" s="1"/>
      <c r="D5" s="1"/>
      <c r="E5" s="6" t="s">
        <v>8</v>
      </c>
      <c r="F5" s="10">
        <v>0.33</v>
      </c>
      <c r="G5" s="1">
        <v>0.25</v>
      </c>
      <c r="H5" s="1"/>
      <c r="I5" s="1"/>
      <c r="J5" s="6" t="s">
        <v>9</v>
      </c>
      <c r="K5" s="1">
        <v>0.75</v>
      </c>
      <c r="L5" s="1">
        <v>0.5</v>
      </c>
      <c r="M5" s="1"/>
      <c r="N5" s="1"/>
      <c r="O5" s="1"/>
      <c r="P5" s="1"/>
      <c r="Q5" s="1"/>
      <c r="R5" s="1"/>
      <c r="S5" s="1"/>
      <c r="T5" s="1"/>
      <c r="U5" s="1"/>
    </row>
    <row r="6" spans="1:21" x14ac:dyDescent="0.3">
      <c r="A6" s="1"/>
      <c r="B6" s="1"/>
      <c r="C6" s="1"/>
      <c r="D6" s="1"/>
      <c r="E6" s="6" t="s">
        <v>10</v>
      </c>
      <c r="F6" s="7">
        <f>F5*F4*F3</f>
        <v>686973.91304347839</v>
      </c>
      <c r="G6" s="7">
        <f>G5*G4*G3</f>
        <v>56250</v>
      </c>
      <c r="H6" s="1"/>
      <c r="I6" s="1"/>
      <c r="J6" s="6" t="s">
        <v>11</v>
      </c>
      <c r="K6" s="7">
        <f>K4*K3*K5</f>
        <v>693913.04347826086</v>
      </c>
      <c r="L6" s="7">
        <f>L4*K3*L5</f>
        <v>65217.391304347824</v>
      </c>
      <c r="M6" s="1" t="s">
        <v>12</v>
      </c>
      <c r="N6" s="1"/>
      <c r="O6" s="1"/>
      <c r="P6" s="1"/>
      <c r="Q6" s="1"/>
      <c r="R6" s="1"/>
      <c r="S6" s="1"/>
      <c r="T6" s="1"/>
      <c r="U6" s="1"/>
    </row>
    <row r="7" spans="1:2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5" thickBot="1" x14ac:dyDescent="0.35">
      <c r="A8" s="96" t="s">
        <v>34</v>
      </c>
    </row>
    <row r="9" spans="1:21" ht="14.4" customHeight="1" thickTop="1" x14ac:dyDescent="0.3">
      <c r="B9" s="11" t="s">
        <v>13</v>
      </c>
      <c r="C9" s="12" t="s">
        <v>14</v>
      </c>
      <c r="D9" s="13"/>
      <c r="E9" s="14"/>
      <c r="F9" s="14"/>
      <c r="G9" s="15"/>
      <c r="H9" s="16" t="s">
        <v>15</v>
      </c>
      <c r="I9" s="17" t="s">
        <v>16</v>
      </c>
      <c r="J9" s="74" t="s">
        <v>17</v>
      </c>
      <c r="K9" s="84" t="s">
        <v>18</v>
      </c>
      <c r="L9" s="85" t="s">
        <v>33</v>
      </c>
      <c r="M9" s="14"/>
      <c r="N9" s="14"/>
      <c r="O9" s="14"/>
      <c r="P9" s="15"/>
      <c r="Q9" s="16" t="s">
        <v>15</v>
      </c>
      <c r="R9" s="17" t="s">
        <v>16</v>
      </c>
      <c r="S9" s="18" t="s">
        <v>17</v>
      </c>
      <c r="T9" s="16" t="s">
        <v>18</v>
      </c>
      <c r="U9" s="18" t="s">
        <v>19</v>
      </c>
    </row>
    <row r="10" spans="1:21" x14ac:dyDescent="0.3">
      <c r="B10" s="19"/>
      <c r="C10" s="20"/>
      <c r="D10" s="21"/>
      <c r="E10" s="22"/>
      <c r="F10" s="22"/>
      <c r="G10" s="23"/>
      <c r="H10" s="24"/>
      <c r="I10" s="25"/>
      <c r="J10" s="75"/>
      <c r="K10" s="86"/>
      <c r="L10" s="87"/>
      <c r="M10" s="22"/>
      <c r="N10" s="22"/>
      <c r="O10" s="22"/>
      <c r="P10" s="23"/>
      <c r="Q10" s="24"/>
      <c r="R10" s="25"/>
      <c r="S10" s="26"/>
      <c r="T10" s="24"/>
      <c r="U10" s="26"/>
    </row>
    <row r="11" spans="1:21" x14ac:dyDescent="0.3">
      <c r="B11" s="19"/>
      <c r="C11" s="20"/>
      <c r="D11" s="27" t="s">
        <v>20</v>
      </c>
      <c r="E11" s="28"/>
      <c r="F11" s="28"/>
      <c r="G11" s="29"/>
      <c r="H11" s="24"/>
      <c r="I11" s="25"/>
      <c r="J11" s="75"/>
      <c r="K11" s="86"/>
      <c r="L11" s="87"/>
      <c r="M11" s="28" t="s">
        <v>21</v>
      </c>
      <c r="N11" s="28"/>
      <c r="O11" s="28"/>
      <c r="P11" s="29"/>
      <c r="Q11" s="24"/>
      <c r="R11" s="25"/>
      <c r="S11" s="26"/>
      <c r="T11" s="24"/>
      <c r="U11" s="26"/>
    </row>
    <row r="12" spans="1:21" x14ac:dyDescent="0.3">
      <c r="B12" s="30"/>
      <c r="C12" s="31"/>
      <c r="D12" s="32" t="s">
        <v>22</v>
      </c>
      <c r="E12" s="33" t="s">
        <v>23</v>
      </c>
      <c r="F12" s="33" t="s">
        <v>24</v>
      </c>
      <c r="G12" s="34" t="s">
        <v>25</v>
      </c>
      <c r="H12" s="35"/>
      <c r="I12" s="36"/>
      <c r="J12" s="76"/>
      <c r="K12" s="88"/>
      <c r="L12" s="89"/>
      <c r="M12" s="80" t="s">
        <v>22</v>
      </c>
      <c r="N12" s="33" t="s">
        <v>23</v>
      </c>
      <c r="O12" s="33" t="s">
        <v>24</v>
      </c>
      <c r="P12" s="34" t="s">
        <v>25</v>
      </c>
      <c r="Q12" s="35"/>
      <c r="R12" s="36"/>
      <c r="S12" s="37"/>
      <c r="T12" s="35"/>
      <c r="U12" s="37"/>
    </row>
    <row r="13" spans="1:21" x14ac:dyDescent="0.3">
      <c r="B13" s="38" t="s">
        <v>26</v>
      </c>
      <c r="C13" s="39">
        <v>0.05</v>
      </c>
      <c r="D13" s="40">
        <v>904</v>
      </c>
      <c r="E13" s="41">
        <v>0</v>
      </c>
      <c r="F13" s="41">
        <v>9838</v>
      </c>
      <c r="G13" s="42">
        <v>10742</v>
      </c>
      <c r="H13" s="43">
        <v>3.8481930473160807E-2</v>
      </c>
      <c r="I13" s="44">
        <v>2.2988505747126436E-2</v>
      </c>
      <c r="J13" s="77">
        <v>1.4563106796116505E-2</v>
      </c>
      <c r="K13" s="90">
        <v>10004.474461798229</v>
      </c>
      <c r="L13" s="91">
        <v>537.1</v>
      </c>
      <c r="M13" s="81">
        <v>367</v>
      </c>
      <c r="N13" s="41">
        <v>0</v>
      </c>
      <c r="O13" s="41">
        <v>2646</v>
      </c>
      <c r="P13" s="42">
        <v>3013</v>
      </c>
      <c r="Q13" s="43">
        <v>0.11019273671506419</v>
      </c>
      <c r="R13" s="44">
        <v>0</v>
      </c>
      <c r="S13" s="45">
        <v>2.0408163265306121E-2</v>
      </c>
      <c r="T13" s="46">
        <v>1147.9591836734694</v>
      </c>
      <c r="U13" s="47">
        <v>150.65</v>
      </c>
    </row>
    <row r="14" spans="1:21" x14ac:dyDescent="0.3">
      <c r="B14" s="48" t="s">
        <v>27</v>
      </c>
      <c r="C14" s="49">
        <v>0.05</v>
      </c>
      <c r="D14" s="50">
        <v>6404</v>
      </c>
      <c r="E14" s="51">
        <v>68697</v>
      </c>
      <c r="F14" s="51">
        <v>21707</v>
      </c>
      <c r="G14" s="52">
        <v>96808</v>
      </c>
      <c r="H14" s="53">
        <v>0.34680308371306567</v>
      </c>
      <c r="I14" s="54">
        <v>6.8965517241379309E-2</v>
      </c>
      <c r="J14" s="78">
        <v>1.6990291262135922E-2</v>
      </c>
      <c r="K14" s="92">
        <v>11671.886872097934</v>
      </c>
      <c r="L14" s="93">
        <v>4840.4000000000005</v>
      </c>
      <c r="M14" s="82">
        <v>1084</v>
      </c>
      <c r="N14" s="51">
        <v>9071</v>
      </c>
      <c r="O14" s="51">
        <v>2910</v>
      </c>
      <c r="P14" s="52">
        <v>13065</v>
      </c>
      <c r="Q14" s="53">
        <v>0.47781882017335331</v>
      </c>
      <c r="R14" s="54">
        <v>0.11428571428571428</v>
      </c>
      <c r="S14" s="55">
        <v>2.0408163265306121E-2</v>
      </c>
      <c r="T14" s="56">
        <v>1147.9591836734694</v>
      </c>
      <c r="U14" s="57">
        <v>653.25</v>
      </c>
    </row>
    <row r="15" spans="1:21" x14ac:dyDescent="0.3">
      <c r="B15" s="48" t="s">
        <v>28</v>
      </c>
      <c r="C15" s="49">
        <v>0.15</v>
      </c>
      <c r="D15" s="50">
        <v>9591</v>
      </c>
      <c r="E15" s="51">
        <v>73488</v>
      </c>
      <c r="F15" s="51">
        <v>11609</v>
      </c>
      <c r="G15" s="52">
        <v>94688</v>
      </c>
      <c r="H15" s="53">
        <v>0.33920843722236554</v>
      </c>
      <c r="I15" s="54">
        <v>8.0459770114942528E-2</v>
      </c>
      <c r="J15" s="78">
        <v>3.640776699029126E-2</v>
      </c>
      <c r="K15" s="92">
        <v>25011.186154495572</v>
      </c>
      <c r="L15" s="93">
        <v>14203.199999999999</v>
      </c>
      <c r="M15" s="82">
        <v>1015</v>
      </c>
      <c r="N15" s="51">
        <v>4163</v>
      </c>
      <c r="O15" s="51">
        <v>859</v>
      </c>
      <c r="P15" s="52">
        <v>6037</v>
      </c>
      <c r="Q15" s="53">
        <v>0.22078777017883919</v>
      </c>
      <c r="R15" s="54">
        <v>0.11428571428571428</v>
      </c>
      <c r="S15" s="55">
        <v>4.0816326530612242E-2</v>
      </c>
      <c r="T15" s="56">
        <v>2295.9183673469388</v>
      </c>
      <c r="U15" s="57">
        <v>905.55</v>
      </c>
    </row>
    <row r="16" spans="1:21" x14ac:dyDescent="0.3">
      <c r="B16" s="48" t="s">
        <v>29</v>
      </c>
      <c r="C16" s="49">
        <v>0.5</v>
      </c>
      <c r="D16" s="50">
        <v>16330</v>
      </c>
      <c r="E16" s="51">
        <v>40110</v>
      </c>
      <c r="F16" s="51">
        <v>8488</v>
      </c>
      <c r="G16" s="52">
        <v>64928</v>
      </c>
      <c r="H16" s="53">
        <v>0.23259679591895221</v>
      </c>
      <c r="I16" s="54">
        <v>0.21839080459770116</v>
      </c>
      <c r="J16" s="78">
        <v>0.14563106796116504</v>
      </c>
      <c r="K16" s="92">
        <v>100044.74461798229</v>
      </c>
      <c r="L16" s="93">
        <v>32464</v>
      </c>
      <c r="M16" s="82">
        <v>1445</v>
      </c>
      <c r="N16" s="51">
        <v>2478</v>
      </c>
      <c r="O16" s="51">
        <v>498</v>
      </c>
      <c r="P16" s="52">
        <v>4421</v>
      </c>
      <c r="Q16" s="53">
        <v>0.16168672055004937</v>
      </c>
      <c r="R16" s="54">
        <v>0.2</v>
      </c>
      <c r="S16" s="55">
        <v>0.14285714285714285</v>
      </c>
      <c r="T16" s="56">
        <v>8035.7142857142853</v>
      </c>
      <c r="U16" s="57">
        <v>2210.5</v>
      </c>
    </row>
    <row r="17" spans="1:21" x14ac:dyDescent="0.3">
      <c r="B17" s="48" t="s">
        <v>30</v>
      </c>
      <c r="C17" s="49">
        <v>1</v>
      </c>
      <c r="D17" s="50">
        <v>6884</v>
      </c>
      <c r="E17" s="51">
        <v>0</v>
      </c>
      <c r="F17" s="51">
        <v>3761</v>
      </c>
      <c r="G17" s="52">
        <v>10645</v>
      </c>
      <c r="H17" s="53">
        <v>3.8134439572407072E-2</v>
      </c>
      <c r="I17" s="54">
        <v>0.39080459770114945</v>
      </c>
      <c r="J17" s="78">
        <v>0.279126213592233</v>
      </c>
      <c r="K17" s="92">
        <v>191752.42718446604</v>
      </c>
      <c r="L17" s="93">
        <v>10645</v>
      </c>
      <c r="M17" s="82">
        <v>489</v>
      </c>
      <c r="N17" s="51">
        <v>0</v>
      </c>
      <c r="O17" s="51">
        <v>215</v>
      </c>
      <c r="P17" s="52">
        <v>704</v>
      </c>
      <c r="Q17" s="53">
        <v>2.5746991917492593E-2</v>
      </c>
      <c r="R17" s="54">
        <v>0.45714285714285713</v>
      </c>
      <c r="S17" s="55">
        <v>0.30612244897959184</v>
      </c>
      <c r="T17" s="56">
        <v>17219.387755102041</v>
      </c>
      <c r="U17" s="57">
        <v>704</v>
      </c>
    </row>
    <row r="18" spans="1:21" ht="15" thickBot="1" x14ac:dyDescent="0.35">
      <c r="B18" s="58" t="s">
        <v>31</v>
      </c>
      <c r="C18" s="49">
        <v>1</v>
      </c>
      <c r="D18" s="59">
        <v>1022</v>
      </c>
      <c r="E18" s="60">
        <v>0</v>
      </c>
      <c r="F18" s="60">
        <v>311</v>
      </c>
      <c r="G18" s="61">
        <v>1333</v>
      </c>
      <c r="H18" s="62">
        <v>4.77531310004872E-3</v>
      </c>
      <c r="I18" s="63">
        <v>0.21839080459770116</v>
      </c>
      <c r="J18" s="79">
        <v>0.50728155339805825</v>
      </c>
      <c r="K18" s="94">
        <v>348489.1937526383</v>
      </c>
      <c r="L18" s="95">
        <v>1333</v>
      </c>
      <c r="M18" s="83">
        <v>87</v>
      </c>
      <c r="N18" s="60">
        <v>0</v>
      </c>
      <c r="O18" s="60">
        <v>16</v>
      </c>
      <c r="P18" s="61">
        <v>103</v>
      </c>
      <c r="Q18" s="62">
        <v>3.7669604652013312E-3</v>
      </c>
      <c r="R18" s="63">
        <v>0.11428571428571428</v>
      </c>
      <c r="S18" s="64">
        <v>0.46938775510204084</v>
      </c>
      <c r="T18" s="65">
        <v>26403.061224489797</v>
      </c>
      <c r="U18" s="66">
        <v>103</v>
      </c>
    </row>
    <row r="19" spans="1:21" ht="15" thickTop="1" x14ac:dyDescent="0.3">
      <c r="B19" s="67" t="s">
        <v>25</v>
      </c>
      <c r="C19" s="68"/>
      <c r="D19" s="69">
        <v>41135</v>
      </c>
      <c r="E19" s="70">
        <v>182295</v>
      </c>
      <c r="F19" s="70">
        <v>55714</v>
      </c>
      <c r="G19" s="71">
        <v>279144</v>
      </c>
      <c r="H19" s="1"/>
      <c r="I19" s="1"/>
      <c r="J19" s="1"/>
      <c r="K19" s="1"/>
      <c r="L19" s="1"/>
      <c r="M19" s="72">
        <v>4487</v>
      </c>
      <c r="N19" s="70">
        <v>15712</v>
      </c>
      <c r="O19" s="70">
        <v>7144</v>
      </c>
      <c r="P19" s="71">
        <v>27343</v>
      </c>
      <c r="Q19" s="1"/>
      <c r="R19" s="1"/>
      <c r="S19" s="1"/>
      <c r="T19" s="1"/>
      <c r="U19" s="1"/>
    </row>
    <row r="20" spans="1:21" ht="15" thickBot="1" x14ac:dyDescent="0.35">
      <c r="A20" s="96" t="s">
        <v>35</v>
      </c>
    </row>
    <row r="21" spans="1:21" ht="15" customHeight="1" thickTop="1" x14ac:dyDescent="0.3">
      <c r="B21" s="11" t="s">
        <v>13</v>
      </c>
      <c r="C21" s="12" t="s">
        <v>14</v>
      </c>
      <c r="D21" s="13"/>
      <c r="E21" s="14"/>
      <c r="F21" s="14"/>
      <c r="G21" s="15"/>
      <c r="H21" s="16" t="s">
        <v>15</v>
      </c>
      <c r="I21" s="17" t="s">
        <v>16</v>
      </c>
      <c r="J21" s="74" t="s">
        <v>17</v>
      </c>
      <c r="K21" s="84" t="s">
        <v>18</v>
      </c>
      <c r="L21" s="85" t="s">
        <v>33</v>
      </c>
      <c r="M21" s="14"/>
      <c r="N21" s="14"/>
      <c r="O21" s="14"/>
      <c r="P21" s="15"/>
      <c r="Q21" s="16" t="s">
        <v>15</v>
      </c>
      <c r="R21" s="17" t="s">
        <v>16</v>
      </c>
      <c r="S21" s="18" t="s">
        <v>17</v>
      </c>
      <c r="T21" s="16" t="s">
        <v>18</v>
      </c>
      <c r="U21" s="18" t="s">
        <v>19</v>
      </c>
    </row>
    <row r="22" spans="1:21" x14ac:dyDescent="0.3">
      <c r="B22" s="19"/>
      <c r="C22" s="20"/>
      <c r="D22" s="21"/>
      <c r="E22" s="22"/>
      <c r="F22" s="22"/>
      <c r="G22" s="23"/>
      <c r="H22" s="24"/>
      <c r="I22" s="25"/>
      <c r="J22" s="75"/>
      <c r="K22" s="86"/>
      <c r="L22" s="87"/>
      <c r="M22" s="22"/>
      <c r="N22" s="22"/>
      <c r="O22" s="22"/>
      <c r="P22" s="23"/>
      <c r="Q22" s="24"/>
      <c r="R22" s="25"/>
      <c r="S22" s="26"/>
      <c r="T22" s="24"/>
      <c r="U22" s="26"/>
    </row>
    <row r="23" spans="1:21" x14ac:dyDescent="0.3">
      <c r="B23" s="19"/>
      <c r="C23" s="20"/>
      <c r="D23" s="27" t="s">
        <v>20</v>
      </c>
      <c r="E23" s="28"/>
      <c r="F23" s="28"/>
      <c r="G23" s="29"/>
      <c r="H23" s="24"/>
      <c r="I23" s="25"/>
      <c r="J23" s="75"/>
      <c r="K23" s="86"/>
      <c r="L23" s="87"/>
      <c r="M23" s="28" t="s">
        <v>21</v>
      </c>
      <c r="N23" s="28"/>
      <c r="O23" s="28"/>
      <c r="P23" s="29"/>
      <c r="Q23" s="24"/>
      <c r="R23" s="25"/>
      <c r="S23" s="26"/>
      <c r="T23" s="24"/>
      <c r="U23" s="26"/>
    </row>
    <row r="24" spans="1:21" x14ac:dyDescent="0.3">
      <c r="B24" s="30"/>
      <c r="C24" s="31"/>
      <c r="D24" s="32" t="s">
        <v>22</v>
      </c>
      <c r="E24" s="33" t="s">
        <v>23</v>
      </c>
      <c r="F24" s="33" t="s">
        <v>24</v>
      </c>
      <c r="G24" s="34" t="s">
        <v>25</v>
      </c>
      <c r="H24" s="35"/>
      <c r="I24" s="36"/>
      <c r="J24" s="76"/>
      <c r="K24" s="88"/>
      <c r="L24" s="89"/>
      <c r="M24" s="80" t="s">
        <v>22</v>
      </c>
      <c r="N24" s="33" t="s">
        <v>23</v>
      </c>
      <c r="O24" s="33" t="s">
        <v>24</v>
      </c>
      <c r="P24" s="34" t="s">
        <v>25</v>
      </c>
      <c r="Q24" s="35"/>
      <c r="R24" s="36"/>
      <c r="S24" s="37"/>
      <c r="T24" s="35"/>
      <c r="U24" s="37"/>
    </row>
    <row r="25" spans="1:21" x14ac:dyDescent="0.3">
      <c r="B25" s="38" t="s">
        <v>26</v>
      </c>
      <c r="C25" s="39">
        <v>0.25</v>
      </c>
      <c r="D25" s="40">
        <v>904</v>
      </c>
      <c r="E25" s="41">
        <v>0</v>
      </c>
      <c r="F25" s="41">
        <v>9838</v>
      </c>
      <c r="G25" s="42">
        <v>10742</v>
      </c>
      <c r="H25" s="43">
        <v>3.8481930473160807E-2</v>
      </c>
      <c r="I25" s="44">
        <v>2.2988505747126436E-2</v>
      </c>
      <c r="J25" s="77">
        <v>1.4563106796116505E-2</v>
      </c>
      <c r="K25" s="90">
        <v>10004.474461798229</v>
      </c>
      <c r="L25" s="91">
        <v>2685.5</v>
      </c>
      <c r="M25" s="81">
        <v>367</v>
      </c>
      <c r="N25" s="41">
        <v>0</v>
      </c>
      <c r="O25" s="41">
        <v>2646</v>
      </c>
      <c r="P25" s="42">
        <v>3013</v>
      </c>
      <c r="Q25" s="43">
        <v>0.11019273671506419</v>
      </c>
      <c r="R25" s="44">
        <v>0</v>
      </c>
      <c r="S25" s="45">
        <v>2.0408163265306121E-2</v>
      </c>
      <c r="T25" s="46">
        <v>1147.9591836734694</v>
      </c>
      <c r="U25" s="47">
        <v>753.25</v>
      </c>
    </row>
    <row r="26" spans="1:21" x14ac:dyDescent="0.3">
      <c r="B26" s="48" t="s">
        <v>27</v>
      </c>
      <c r="C26" s="49">
        <v>0.25</v>
      </c>
      <c r="D26" s="50">
        <v>6404</v>
      </c>
      <c r="E26" s="51">
        <v>68697</v>
      </c>
      <c r="F26" s="51">
        <v>21707</v>
      </c>
      <c r="G26" s="52">
        <v>96808</v>
      </c>
      <c r="H26" s="53">
        <v>0.34680308371306567</v>
      </c>
      <c r="I26" s="54">
        <v>6.8965517241379309E-2</v>
      </c>
      <c r="J26" s="78">
        <v>1.6990291262135922E-2</v>
      </c>
      <c r="K26" s="92">
        <v>11671.886872097934</v>
      </c>
      <c r="L26" s="93">
        <v>24202</v>
      </c>
      <c r="M26" s="82">
        <v>1084</v>
      </c>
      <c r="N26" s="51">
        <v>9071</v>
      </c>
      <c r="O26" s="51">
        <v>2910</v>
      </c>
      <c r="P26" s="52">
        <v>13065</v>
      </c>
      <c r="Q26" s="53">
        <v>0.47781882017335331</v>
      </c>
      <c r="R26" s="54">
        <v>0.11428571428571428</v>
      </c>
      <c r="S26" s="55">
        <v>2.0408163265306121E-2</v>
      </c>
      <c r="T26" s="56">
        <v>1147.9591836734694</v>
      </c>
      <c r="U26" s="57">
        <v>3266.25</v>
      </c>
    </row>
    <row r="27" spans="1:21" x14ac:dyDescent="0.3">
      <c r="B27" s="48" t="s">
        <v>28</v>
      </c>
      <c r="C27" s="49">
        <v>0.5</v>
      </c>
      <c r="D27" s="50">
        <v>9591</v>
      </c>
      <c r="E27" s="51">
        <v>73488</v>
      </c>
      <c r="F27" s="51">
        <v>11609</v>
      </c>
      <c r="G27" s="52">
        <v>94688</v>
      </c>
      <c r="H27" s="53">
        <v>0.33920843722236554</v>
      </c>
      <c r="I27" s="54">
        <v>8.0459770114942528E-2</v>
      </c>
      <c r="J27" s="78">
        <v>3.640776699029126E-2</v>
      </c>
      <c r="K27" s="92">
        <v>25011.186154495572</v>
      </c>
      <c r="L27" s="93">
        <v>47344</v>
      </c>
      <c r="M27" s="82">
        <v>1015</v>
      </c>
      <c r="N27" s="51">
        <v>4163</v>
      </c>
      <c r="O27" s="51">
        <v>859</v>
      </c>
      <c r="P27" s="52">
        <v>6037</v>
      </c>
      <c r="Q27" s="53">
        <v>0.22078777017883919</v>
      </c>
      <c r="R27" s="54">
        <v>0.11428571428571428</v>
      </c>
      <c r="S27" s="55">
        <v>4.0816326530612242E-2</v>
      </c>
      <c r="T27" s="56">
        <v>2295.9183673469388</v>
      </c>
      <c r="U27" s="57">
        <v>3018.5</v>
      </c>
    </row>
    <row r="28" spans="1:21" x14ac:dyDescent="0.3">
      <c r="B28" s="48" t="s">
        <v>29</v>
      </c>
      <c r="C28" s="49">
        <v>1</v>
      </c>
      <c r="D28" s="50">
        <v>16330</v>
      </c>
      <c r="E28" s="51">
        <v>40110</v>
      </c>
      <c r="F28" s="51">
        <v>8488</v>
      </c>
      <c r="G28" s="52">
        <v>64928</v>
      </c>
      <c r="H28" s="53">
        <v>0.23259679591895221</v>
      </c>
      <c r="I28" s="54">
        <v>0.21839080459770116</v>
      </c>
      <c r="J28" s="78">
        <v>0.14563106796116504</v>
      </c>
      <c r="K28" s="92">
        <v>100044.74461798229</v>
      </c>
      <c r="L28" s="93">
        <v>64928</v>
      </c>
      <c r="M28" s="82">
        <v>1445</v>
      </c>
      <c r="N28" s="51">
        <v>2478</v>
      </c>
      <c r="O28" s="51">
        <v>498</v>
      </c>
      <c r="P28" s="52">
        <v>4421</v>
      </c>
      <c r="Q28" s="53">
        <v>0.16168672055004937</v>
      </c>
      <c r="R28" s="54">
        <v>0.2</v>
      </c>
      <c r="S28" s="55">
        <v>0.14285714285714285</v>
      </c>
      <c r="T28" s="56">
        <v>8035.7142857142853</v>
      </c>
      <c r="U28" s="57">
        <v>4421</v>
      </c>
    </row>
    <row r="29" spans="1:21" x14ac:dyDescent="0.3">
      <c r="B29" s="48" t="s">
        <v>30</v>
      </c>
      <c r="C29" s="49">
        <v>1</v>
      </c>
      <c r="D29" s="50">
        <v>6884</v>
      </c>
      <c r="E29" s="51">
        <v>0</v>
      </c>
      <c r="F29" s="51">
        <v>3761</v>
      </c>
      <c r="G29" s="52">
        <v>10645</v>
      </c>
      <c r="H29" s="53">
        <v>3.8134439572407072E-2</v>
      </c>
      <c r="I29" s="54">
        <v>0.39080459770114945</v>
      </c>
      <c r="J29" s="78">
        <v>0.279126213592233</v>
      </c>
      <c r="K29" s="92">
        <v>191752.42718446604</v>
      </c>
      <c r="L29" s="93">
        <v>10645</v>
      </c>
      <c r="M29" s="82">
        <v>489</v>
      </c>
      <c r="N29" s="51">
        <v>0</v>
      </c>
      <c r="O29" s="51">
        <v>215</v>
      </c>
      <c r="P29" s="52">
        <v>704</v>
      </c>
      <c r="Q29" s="53">
        <v>2.5746991917492593E-2</v>
      </c>
      <c r="R29" s="54">
        <v>0.45714285714285713</v>
      </c>
      <c r="S29" s="55">
        <v>0.30612244897959184</v>
      </c>
      <c r="T29" s="56">
        <v>17219.387755102041</v>
      </c>
      <c r="U29" s="57">
        <v>704</v>
      </c>
    </row>
    <row r="30" spans="1:21" ht="15" thickBot="1" x14ac:dyDescent="0.35">
      <c r="B30" s="58" t="s">
        <v>31</v>
      </c>
      <c r="C30" s="49">
        <v>1</v>
      </c>
      <c r="D30" s="59">
        <v>1022</v>
      </c>
      <c r="E30" s="60">
        <v>0</v>
      </c>
      <c r="F30" s="60">
        <v>311</v>
      </c>
      <c r="G30" s="61">
        <v>1333</v>
      </c>
      <c r="H30" s="62">
        <v>4.77531310004872E-3</v>
      </c>
      <c r="I30" s="63">
        <v>0.21839080459770116</v>
      </c>
      <c r="J30" s="79">
        <v>0.50728155339805825</v>
      </c>
      <c r="K30" s="94">
        <v>348489.1937526383</v>
      </c>
      <c r="L30" s="95">
        <v>1333</v>
      </c>
      <c r="M30" s="83">
        <v>87</v>
      </c>
      <c r="N30" s="60">
        <v>0</v>
      </c>
      <c r="O30" s="60">
        <v>16</v>
      </c>
      <c r="P30" s="61">
        <v>103</v>
      </c>
      <c r="Q30" s="62">
        <v>3.7669604652013312E-3</v>
      </c>
      <c r="R30" s="63">
        <v>0.11428571428571428</v>
      </c>
      <c r="S30" s="64">
        <v>0.46938775510204084</v>
      </c>
      <c r="T30" s="65">
        <v>26403.061224489797</v>
      </c>
      <c r="U30" s="66">
        <v>103</v>
      </c>
    </row>
    <row r="31" spans="1:21" ht="15" thickTop="1" x14ac:dyDescent="0.3">
      <c r="B31" s="67" t="s">
        <v>25</v>
      </c>
      <c r="C31" s="68"/>
      <c r="D31" s="69">
        <v>41135</v>
      </c>
      <c r="E31" s="70">
        <v>182295</v>
      </c>
      <c r="F31" s="70">
        <v>55714</v>
      </c>
      <c r="G31" s="71">
        <v>279144</v>
      </c>
      <c r="H31" s="1"/>
      <c r="I31" s="1"/>
      <c r="J31" s="1"/>
      <c r="K31" s="1"/>
      <c r="L31" s="1"/>
      <c r="M31" s="72">
        <v>4487</v>
      </c>
      <c r="N31" s="70">
        <v>15712</v>
      </c>
      <c r="O31" s="70">
        <v>7144</v>
      </c>
      <c r="P31" s="71">
        <v>27343</v>
      </c>
      <c r="Q31" s="1"/>
      <c r="R31" s="1"/>
      <c r="S31" s="1"/>
      <c r="T31" s="1"/>
      <c r="U31" s="1"/>
    </row>
    <row r="32" spans="1:21" ht="15" thickBot="1" x14ac:dyDescent="0.35">
      <c r="A32" s="96" t="s">
        <v>36</v>
      </c>
    </row>
    <row r="33" spans="2:21" ht="15" customHeight="1" thickTop="1" x14ac:dyDescent="0.3">
      <c r="B33" s="11" t="s">
        <v>13</v>
      </c>
      <c r="C33" s="12" t="s">
        <v>14</v>
      </c>
      <c r="D33" s="13"/>
      <c r="E33" s="14"/>
      <c r="F33" s="14"/>
      <c r="G33" s="15"/>
      <c r="H33" s="16" t="s">
        <v>15</v>
      </c>
      <c r="I33" s="17" t="s">
        <v>16</v>
      </c>
      <c r="J33" s="74" t="s">
        <v>17</v>
      </c>
      <c r="K33" s="84" t="s">
        <v>18</v>
      </c>
      <c r="L33" s="85" t="s">
        <v>33</v>
      </c>
      <c r="M33" s="14"/>
      <c r="N33" s="14"/>
      <c r="O33" s="14"/>
      <c r="P33" s="15"/>
      <c r="Q33" s="16" t="s">
        <v>15</v>
      </c>
      <c r="R33" s="17" t="s">
        <v>16</v>
      </c>
      <c r="S33" s="18" t="s">
        <v>17</v>
      </c>
      <c r="T33" s="16" t="s">
        <v>18</v>
      </c>
      <c r="U33" s="18" t="s">
        <v>19</v>
      </c>
    </row>
    <row r="34" spans="2:21" x14ac:dyDescent="0.3">
      <c r="B34" s="19"/>
      <c r="C34" s="20"/>
      <c r="D34" s="21"/>
      <c r="E34" s="22"/>
      <c r="F34" s="22"/>
      <c r="G34" s="23"/>
      <c r="H34" s="24"/>
      <c r="I34" s="25"/>
      <c r="J34" s="75"/>
      <c r="K34" s="86"/>
      <c r="L34" s="87"/>
      <c r="M34" s="22"/>
      <c r="N34" s="22"/>
      <c r="O34" s="22"/>
      <c r="P34" s="23"/>
      <c r="Q34" s="24"/>
      <c r="R34" s="25"/>
      <c r="S34" s="26"/>
      <c r="T34" s="24"/>
      <c r="U34" s="26"/>
    </row>
    <row r="35" spans="2:21" x14ac:dyDescent="0.3">
      <c r="B35" s="19"/>
      <c r="C35" s="20"/>
      <c r="D35" s="27" t="s">
        <v>20</v>
      </c>
      <c r="E35" s="28"/>
      <c r="F35" s="28"/>
      <c r="G35" s="29"/>
      <c r="H35" s="24"/>
      <c r="I35" s="25"/>
      <c r="J35" s="75"/>
      <c r="K35" s="86"/>
      <c r="L35" s="87"/>
      <c r="M35" s="28" t="s">
        <v>21</v>
      </c>
      <c r="N35" s="28"/>
      <c r="O35" s="28"/>
      <c r="P35" s="29"/>
      <c r="Q35" s="24"/>
      <c r="R35" s="25"/>
      <c r="S35" s="26"/>
      <c r="T35" s="24"/>
      <c r="U35" s="26"/>
    </row>
    <row r="36" spans="2:21" x14ac:dyDescent="0.3">
      <c r="B36" s="30"/>
      <c r="C36" s="31"/>
      <c r="D36" s="32" t="s">
        <v>22</v>
      </c>
      <c r="E36" s="33" t="s">
        <v>23</v>
      </c>
      <c r="F36" s="33" t="s">
        <v>24</v>
      </c>
      <c r="G36" s="34" t="s">
        <v>25</v>
      </c>
      <c r="H36" s="35"/>
      <c r="I36" s="36"/>
      <c r="J36" s="76"/>
      <c r="K36" s="88"/>
      <c r="L36" s="89"/>
      <c r="M36" s="80" t="s">
        <v>22</v>
      </c>
      <c r="N36" s="33" t="s">
        <v>23</v>
      </c>
      <c r="O36" s="33" t="s">
        <v>24</v>
      </c>
      <c r="P36" s="34" t="s">
        <v>25</v>
      </c>
      <c r="Q36" s="35"/>
      <c r="R36" s="36"/>
      <c r="S36" s="37"/>
      <c r="T36" s="35"/>
      <c r="U36" s="37"/>
    </row>
    <row r="37" spans="2:21" x14ac:dyDescent="0.3">
      <c r="B37" s="38" t="s">
        <v>26</v>
      </c>
      <c r="C37" s="39">
        <v>0.25</v>
      </c>
      <c r="D37" s="40">
        <v>904</v>
      </c>
      <c r="E37" s="41">
        <v>0</v>
      </c>
      <c r="F37" s="41">
        <v>9838</v>
      </c>
      <c r="G37" s="42">
        <v>10742</v>
      </c>
      <c r="H37" s="43">
        <v>3.8481930473160807E-2</v>
      </c>
      <c r="I37" s="44">
        <v>2.2988505747126436E-2</v>
      </c>
      <c r="J37" s="77">
        <v>1.4563106796116505E-2</v>
      </c>
      <c r="K37" s="90">
        <v>10004.474461798229</v>
      </c>
      <c r="L37" s="91">
        <v>2685.5</v>
      </c>
      <c r="M37" s="81">
        <v>367</v>
      </c>
      <c r="N37" s="41">
        <v>0</v>
      </c>
      <c r="O37" s="41">
        <v>2646</v>
      </c>
      <c r="P37" s="42">
        <v>3013</v>
      </c>
      <c r="Q37" s="43">
        <v>0.11019273671506419</v>
      </c>
      <c r="R37" s="44">
        <v>0</v>
      </c>
      <c r="S37" s="45">
        <v>2.0408163265306121E-2</v>
      </c>
      <c r="T37" s="46">
        <v>1147.9591836734694</v>
      </c>
      <c r="U37" s="47">
        <v>753.25</v>
      </c>
    </row>
    <row r="38" spans="2:21" x14ac:dyDescent="0.3">
      <c r="B38" s="48" t="s">
        <v>27</v>
      </c>
      <c r="C38" s="49">
        <v>0.25</v>
      </c>
      <c r="D38" s="50">
        <v>6404</v>
      </c>
      <c r="E38" s="51">
        <v>68697</v>
      </c>
      <c r="F38" s="51">
        <v>21707</v>
      </c>
      <c r="G38" s="52">
        <v>96808</v>
      </c>
      <c r="H38" s="53">
        <v>0.34680308371306567</v>
      </c>
      <c r="I38" s="54">
        <v>6.8965517241379309E-2</v>
      </c>
      <c r="J38" s="78">
        <v>1.6990291262135922E-2</v>
      </c>
      <c r="K38" s="92">
        <v>11671.886872097934</v>
      </c>
      <c r="L38" s="93">
        <v>24202</v>
      </c>
      <c r="M38" s="82">
        <v>1084</v>
      </c>
      <c r="N38" s="51">
        <v>9071</v>
      </c>
      <c r="O38" s="51">
        <v>2910</v>
      </c>
      <c r="P38" s="52">
        <v>13065</v>
      </c>
      <c r="Q38" s="53">
        <v>0.47781882017335331</v>
      </c>
      <c r="R38" s="54">
        <v>0.11428571428571428</v>
      </c>
      <c r="S38" s="55">
        <v>2.0408163265306121E-2</v>
      </c>
      <c r="T38" s="56">
        <v>1147.9591836734694</v>
      </c>
      <c r="U38" s="57">
        <v>3266.25</v>
      </c>
    </row>
    <row r="39" spans="2:21" x14ac:dyDescent="0.3">
      <c r="B39" s="48" t="s">
        <v>28</v>
      </c>
      <c r="C39" s="49">
        <v>1</v>
      </c>
      <c r="D39" s="50">
        <v>9591</v>
      </c>
      <c r="E39" s="51">
        <v>73488</v>
      </c>
      <c r="F39" s="51">
        <v>11609</v>
      </c>
      <c r="G39" s="52">
        <v>94688</v>
      </c>
      <c r="H39" s="53">
        <v>0.33920843722236554</v>
      </c>
      <c r="I39" s="54">
        <v>8.0459770114942528E-2</v>
      </c>
      <c r="J39" s="78">
        <v>3.640776699029126E-2</v>
      </c>
      <c r="K39" s="92">
        <v>25011.186154495572</v>
      </c>
      <c r="L39" s="93">
        <v>94688</v>
      </c>
      <c r="M39" s="82">
        <v>1015</v>
      </c>
      <c r="N39" s="51">
        <v>4163</v>
      </c>
      <c r="O39" s="51">
        <v>859</v>
      </c>
      <c r="P39" s="52">
        <v>6037</v>
      </c>
      <c r="Q39" s="53">
        <v>0.22078777017883919</v>
      </c>
      <c r="R39" s="54">
        <v>0.11428571428571428</v>
      </c>
      <c r="S39" s="55">
        <v>4.0816326530612242E-2</v>
      </c>
      <c r="T39" s="56">
        <v>2295.9183673469388</v>
      </c>
      <c r="U39" s="57">
        <v>6037</v>
      </c>
    </row>
    <row r="40" spans="2:21" x14ac:dyDescent="0.3">
      <c r="B40" s="48" t="s">
        <v>29</v>
      </c>
      <c r="C40" s="49">
        <v>1</v>
      </c>
      <c r="D40" s="50">
        <v>16330</v>
      </c>
      <c r="E40" s="51">
        <v>40110</v>
      </c>
      <c r="F40" s="51">
        <v>8488</v>
      </c>
      <c r="G40" s="52">
        <v>64928</v>
      </c>
      <c r="H40" s="53">
        <v>0.23259679591895221</v>
      </c>
      <c r="I40" s="54">
        <v>0.21839080459770116</v>
      </c>
      <c r="J40" s="78">
        <v>0.14563106796116504</v>
      </c>
      <c r="K40" s="92">
        <v>100044.74461798229</v>
      </c>
      <c r="L40" s="93">
        <v>64928</v>
      </c>
      <c r="M40" s="82">
        <v>1445</v>
      </c>
      <c r="N40" s="51">
        <v>2478</v>
      </c>
      <c r="O40" s="51">
        <v>498</v>
      </c>
      <c r="P40" s="52">
        <v>4421</v>
      </c>
      <c r="Q40" s="53">
        <v>0.16168672055004937</v>
      </c>
      <c r="R40" s="54">
        <v>0.2</v>
      </c>
      <c r="S40" s="55">
        <v>0.14285714285714285</v>
      </c>
      <c r="T40" s="56">
        <v>8035.7142857142853</v>
      </c>
      <c r="U40" s="57">
        <v>4421</v>
      </c>
    </row>
    <row r="41" spans="2:21" x14ac:dyDescent="0.3">
      <c r="B41" s="48" t="s">
        <v>30</v>
      </c>
      <c r="C41" s="49">
        <v>1</v>
      </c>
      <c r="D41" s="50">
        <v>6884</v>
      </c>
      <c r="E41" s="51">
        <v>0</v>
      </c>
      <c r="F41" s="51">
        <v>3761</v>
      </c>
      <c r="G41" s="52">
        <v>10645</v>
      </c>
      <c r="H41" s="53">
        <v>3.8134439572407072E-2</v>
      </c>
      <c r="I41" s="54">
        <v>0.39080459770114945</v>
      </c>
      <c r="J41" s="78">
        <v>0.279126213592233</v>
      </c>
      <c r="K41" s="92">
        <v>191752.42718446604</v>
      </c>
      <c r="L41" s="93">
        <v>10645</v>
      </c>
      <c r="M41" s="82">
        <v>489</v>
      </c>
      <c r="N41" s="51">
        <v>0</v>
      </c>
      <c r="O41" s="51">
        <v>215</v>
      </c>
      <c r="P41" s="52">
        <v>704</v>
      </c>
      <c r="Q41" s="53">
        <v>2.5746991917492593E-2</v>
      </c>
      <c r="R41" s="54">
        <v>0.45714285714285713</v>
      </c>
      <c r="S41" s="55">
        <v>0.30612244897959184</v>
      </c>
      <c r="T41" s="56">
        <v>17219.387755102041</v>
      </c>
      <c r="U41" s="57">
        <v>704</v>
      </c>
    </row>
    <row r="42" spans="2:21" ht="15" thickBot="1" x14ac:dyDescent="0.35">
      <c r="B42" s="58" t="s">
        <v>31</v>
      </c>
      <c r="C42" s="49">
        <v>1</v>
      </c>
      <c r="D42" s="59">
        <v>1022</v>
      </c>
      <c r="E42" s="60">
        <v>0</v>
      </c>
      <c r="F42" s="60">
        <v>311</v>
      </c>
      <c r="G42" s="61">
        <v>1333</v>
      </c>
      <c r="H42" s="62">
        <v>4.77531310004872E-3</v>
      </c>
      <c r="I42" s="63">
        <v>0.21839080459770116</v>
      </c>
      <c r="J42" s="79">
        <v>0.50728155339805825</v>
      </c>
      <c r="K42" s="94">
        <v>348489.1937526383</v>
      </c>
      <c r="L42" s="95">
        <v>1333</v>
      </c>
      <c r="M42" s="83">
        <v>87</v>
      </c>
      <c r="N42" s="60">
        <v>0</v>
      </c>
      <c r="O42" s="60">
        <v>16</v>
      </c>
      <c r="P42" s="61">
        <v>103</v>
      </c>
      <c r="Q42" s="62">
        <v>3.7669604652013312E-3</v>
      </c>
      <c r="R42" s="63">
        <v>0.11428571428571428</v>
      </c>
      <c r="S42" s="64">
        <v>0.46938775510204084</v>
      </c>
      <c r="T42" s="65">
        <v>26403.061224489797</v>
      </c>
      <c r="U42" s="66">
        <v>103</v>
      </c>
    </row>
    <row r="43" spans="2:21" ht="15" thickTop="1" x14ac:dyDescent="0.3">
      <c r="B43" s="67" t="s">
        <v>25</v>
      </c>
      <c r="C43" s="68"/>
      <c r="D43" s="69">
        <v>41135</v>
      </c>
      <c r="E43" s="70">
        <v>182295</v>
      </c>
      <c r="F43" s="70">
        <v>55714</v>
      </c>
      <c r="G43" s="71">
        <v>279144</v>
      </c>
      <c r="H43" s="1"/>
      <c r="I43" s="1"/>
      <c r="J43" s="1"/>
      <c r="K43" s="1"/>
      <c r="L43" s="1"/>
      <c r="M43" s="72">
        <v>4487</v>
      </c>
      <c r="N43" s="70">
        <v>15712</v>
      </c>
      <c r="O43" s="70">
        <v>7144</v>
      </c>
      <c r="P43" s="71">
        <v>27343</v>
      </c>
      <c r="Q43" s="1"/>
      <c r="R43" s="1"/>
      <c r="S43" s="1"/>
      <c r="T43" s="1"/>
      <c r="U43" s="1"/>
    </row>
  </sheetData>
  <mergeCells count="42">
    <mergeCell ref="L33:L36"/>
    <mergeCell ref="Q33:Q36"/>
    <mergeCell ref="R33:R36"/>
    <mergeCell ref="S33:S36"/>
    <mergeCell ref="T33:T36"/>
    <mergeCell ref="U33:U36"/>
    <mergeCell ref="M35:P35"/>
    <mergeCell ref="B33:B36"/>
    <mergeCell ref="C33:C36"/>
    <mergeCell ref="H33:H36"/>
    <mergeCell ref="I33:I36"/>
    <mergeCell ref="J33:J36"/>
    <mergeCell ref="K33:K36"/>
    <mergeCell ref="D35:G35"/>
    <mergeCell ref="L21:L24"/>
    <mergeCell ref="Q21:Q24"/>
    <mergeCell ref="R21:R24"/>
    <mergeCell ref="S21:S24"/>
    <mergeCell ref="T21:T24"/>
    <mergeCell ref="U21:U24"/>
    <mergeCell ref="M23:P23"/>
    <mergeCell ref="B21:B24"/>
    <mergeCell ref="C21:C24"/>
    <mergeCell ref="H21:H24"/>
    <mergeCell ref="I21:I24"/>
    <mergeCell ref="J21:J24"/>
    <mergeCell ref="K21:K24"/>
    <mergeCell ref="D23:G23"/>
    <mergeCell ref="L9:L12"/>
    <mergeCell ref="Q9:Q12"/>
    <mergeCell ref="R9:R12"/>
    <mergeCell ref="S9:S12"/>
    <mergeCell ref="T9:T12"/>
    <mergeCell ref="U9:U12"/>
    <mergeCell ref="M11:P11"/>
    <mergeCell ref="B9:B12"/>
    <mergeCell ref="C9:C12"/>
    <mergeCell ref="H9:H12"/>
    <mergeCell ref="I9:I12"/>
    <mergeCell ref="J9:J12"/>
    <mergeCell ref="K9:K12"/>
    <mergeCell ref="D11:G1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J. Hirsch</dc:creator>
  <cp:lastModifiedBy>James J. Hirsch</cp:lastModifiedBy>
  <dcterms:created xsi:type="dcterms:W3CDTF">2015-10-16T17:31:15Z</dcterms:created>
  <dcterms:modified xsi:type="dcterms:W3CDTF">2015-10-16T18:17:46Z</dcterms:modified>
</cp:coreProperties>
</file>